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7680" yWindow="-15" windowWidth="7710" windowHeight="7560" tabRatio="714" firstSheet="1" activeTab="11"/>
  </bookViews>
  <sheets>
    <sheet name="元" sheetId="1" state="veryHidden" r:id="rId1"/>
    <sheet name="契約情報" sheetId="37" r:id="rId2"/>
    <sheet name="×確認" sheetId="2" r:id="rId3"/>
    <sheet name="÷確認" sheetId="8" r:id="rId4"/>
    <sheet name="見１" sheetId="3" state="veryHidden" r:id="rId5"/>
    <sheet name="見２" sheetId="11" state="veryHidden" r:id="rId6"/>
    <sheet name="見確認" sheetId="29" r:id="rId7"/>
    <sheet name="×ア設定" sheetId="25" state="veryHidden" r:id="rId8"/>
    <sheet name="÷ア設定" sheetId="26" state="veryHidden" r:id="rId9"/>
    <sheet name="見暗確認" sheetId="30" r:id="rId10"/>
    <sheet name="実行メニュー" sheetId="31" r:id="rId11"/>
    <sheet name="かけ算問題" sheetId="33" r:id="rId12"/>
    <sheet name="わり算問題" sheetId="34" r:id="rId13"/>
    <sheet name="みとり算問題" sheetId="35" r:id="rId14"/>
    <sheet name="みとり暗算問題" sheetId="36" r:id="rId15"/>
    <sheet name="解答" sheetId="28" r:id="rId16"/>
    <sheet name="待て" sheetId="32" state="veryHidden" r:id="rId17"/>
  </sheets>
  <definedNames>
    <definedName name="_xlnm.Print_Area" localSheetId="11">かけ算問題!$A$1:$R$43</definedName>
    <definedName name="_xlnm.Print_Area" localSheetId="14">みとり暗算問題!$A$1:$CI$47</definedName>
    <definedName name="_xlnm.Print_Area" localSheetId="13">みとり算問題!$A$1:$CF$102</definedName>
    <definedName name="_xlnm.Print_Area" localSheetId="12">わり算問題!$A$1:$R$43</definedName>
    <definedName name="_xlnm.Print_Area" localSheetId="15">解答!$B$1:$Q$37</definedName>
  </definedNames>
  <calcPr calcId="125725"/>
</workbook>
</file>

<file path=xl/calcChain.xml><?xml version="1.0" encoding="utf-8"?>
<calcChain xmlns="http://schemas.openxmlformats.org/spreadsheetml/2006/main">
  <c r="C12" i="32"/>
  <c r="R31" i="31"/>
  <c r="R28"/>
  <c r="P28"/>
  <c r="L28"/>
  <c r="N28"/>
  <c r="R17"/>
  <c r="P17"/>
  <c r="N17"/>
  <c r="L17"/>
  <c r="K6"/>
  <c r="B9" i="36" s="1"/>
  <c r="E1" i="28"/>
  <c r="B5" i="36"/>
  <c r="B2"/>
  <c r="U5" i="35"/>
  <c r="U2"/>
  <c r="C5" i="34"/>
  <c r="C2"/>
  <c r="C2" i="33"/>
  <c r="C5"/>
  <c r="J36" i="28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X43" i="36"/>
  <c r="BM43"/>
  <c r="BB43"/>
  <c r="AR43"/>
  <c r="AH43"/>
  <c r="X43"/>
  <c r="N43"/>
  <c r="D43"/>
  <c r="BX42"/>
  <c r="BM42"/>
  <c r="BB42"/>
  <c r="AR42"/>
  <c r="AH42"/>
  <c r="X42"/>
  <c r="N42"/>
  <c r="D42"/>
  <c r="BX41"/>
  <c r="BM41"/>
  <c r="BB41"/>
  <c r="AR41"/>
  <c r="AH41"/>
  <c r="X41"/>
  <c r="N41"/>
  <c r="D41"/>
  <c r="BX40"/>
  <c r="BM40"/>
  <c r="BB40"/>
  <c r="AR40"/>
  <c r="AH40"/>
  <c r="X40"/>
  <c r="N40"/>
  <c r="D40"/>
  <c r="BX39"/>
  <c r="BM39"/>
  <c r="BB39"/>
  <c r="AR39"/>
  <c r="AH39"/>
  <c r="X39"/>
  <c r="N39"/>
  <c r="D39"/>
  <c r="BX38"/>
  <c r="BM38"/>
  <c r="BB38"/>
  <c r="AR38"/>
  <c r="AH38"/>
  <c r="X38"/>
  <c r="N38"/>
  <c r="D38"/>
  <c r="BX37"/>
  <c r="BM37"/>
  <c r="BB37"/>
  <c r="AR37"/>
  <c r="AH37"/>
  <c r="X37"/>
  <c r="N37"/>
  <c r="D37"/>
  <c r="BX36"/>
  <c r="BM36"/>
  <c r="BB36"/>
  <c r="AR36"/>
  <c r="AH36"/>
  <c r="X36"/>
  <c r="N36"/>
  <c r="D36"/>
  <c r="BX35"/>
  <c r="BM35"/>
  <c r="BB35"/>
  <c r="AR35"/>
  <c r="AH35"/>
  <c r="X35"/>
  <c r="N35"/>
  <c r="D35"/>
  <c r="BZ30"/>
  <c r="BQ30"/>
  <c r="BH30"/>
  <c r="AY30"/>
  <c r="AP30"/>
  <c r="AH30"/>
  <c r="AA30"/>
  <c r="BZ29"/>
  <c r="BQ29"/>
  <c r="BH29"/>
  <c r="AY29"/>
  <c r="AP29"/>
  <c r="AH29"/>
  <c r="AA29"/>
  <c r="BZ28"/>
  <c r="BQ28"/>
  <c r="BH28"/>
  <c r="AY28"/>
  <c r="AP28"/>
  <c r="AH28"/>
  <c r="AA28"/>
  <c r="BZ27"/>
  <c r="BQ27"/>
  <c r="BH27"/>
  <c r="AY27"/>
  <c r="AP27"/>
  <c r="AH27"/>
  <c r="AA27"/>
  <c r="BZ26"/>
  <c r="BQ26"/>
  <c r="BH26"/>
  <c r="AY26"/>
  <c r="AP26"/>
  <c r="AH26"/>
  <c r="AA26"/>
  <c r="BZ25"/>
  <c r="BQ25"/>
  <c r="BH25"/>
  <c r="AY25"/>
  <c r="AP25"/>
  <c r="AH25"/>
  <c r="AA25"/>
  <c r="BZ24"/>
  <c r="BQ24"/>
  <c r="BH24"/>
  <c r="AY24"/>
  <c r="AP24"/>
  <c r="AH24"/>
  <c r="AA24"/>
  <c r="BZ23"/>
  <c r="BQ23"/>
  <c r="BH23"/>
  <c r="AY23"/>
  <c r="AP23"/>
  <c r="AH23"/>
  <c r="AA23"/>
  <c r="BZ22"/>
  <c r="BQ22"/>
  <c r="BH22"/>
  <c r="AY22"/>
  <c r="AP22"/>
  <c r="AH22"/>
  <c r="AA22"/>
  <c r="S27"/>
  <c r="L27"/>
  <c r="D27"/>
  <c r="S26"/>
  <c r="L26"/>
  <c r="D26"/>
  <c r="S25"/>
  <c r="L25"/>
  <c r="D25"/>
  <c r="S24"/>
  <c r="L24"/>
  <c r="D24"/>
  <c r="S23"/>
  <c r="L23"/>
  <c r="D23"/>
  <c r="S22"/>
  <c r="L22"/>
  <c r="D22"/>
  <c r="CA17"/>
  <c r="BS17"/>
  <c r="BL17"/>
  <c r="BE17"/>
  <c r="AX17"/>
  <c r="AQ17"/>
  <c r="AJ17"/>
  <c r="AC17"/>
  <c r="V17"/>
  <c r="P17"/>
  <c r="J17"/>
  <c r="D17"/>
  <c r="CA16"/>
  <c r="BS16"/>
  <c r="BL16"/>
  <c r="BE16"/>
  <c r="AX16"/>
  <c r="AQ16"/>
  <c r="AJ16"/>
  <c r="AC16"/>
  <c r="V16"/>
  <c r="P16"/>
  <c r="J16"/>
  <c r="D16"/>
  <c r="CA15"/>
  <c r="BS15"/>
  <c r="BL15"/>
  <c r="BE15"/>
  <c r="AX15"/>
  <c r="AQ15"/>
  <c r="AJ15"/>
  <c r="AC15"/>
  <c r="V15"/>
  <c r="P15"/>
  <c r="J15"/>
  <c r="D15"/>
  <c r="CA14"/>
  <c r="BS14"/>
  <c r="BL14"/>
  <c r="BE14"/>
  <c r="AX14"/>
  <c r="AQ14"/>
  <c r="AJ14"/>
  <c r="AC14"/>
  <c r="V14"/>
  <c r="P14"/>
  <c r="J14"/>
  <c r="D14"/>
  <c r="BX34"/>
  <c r="BM34"/>
  <c r="BB34"/>
  <c r="AR34"/>
  <c r="AH34"/>
  <c r="X34"/>
  <c r="N34"/>
  <c r="D34"/>
  <c r="BZ21"/>
  <c r="BQ21"/>
  <c r="BH21"/>
  <c r="AY21"/>
  <c r="AP21"/>
  <c r="AH21"/>
  <c r="AA21"/>
  <c r="S21"/>
  <c r="L21"/>
  <c r="D21"/>
  <c r="CA13"/>
  <c r="BS13"/>
  <c r="BL13"/>
  <c r="BE13"/>
  <c r="AX13"/>
  <c r="AQ13"/>
  <c r="AJ13"/>
  <c r="AC13"/>
  <c r="V13"/>
  <c r="P13"/>
  <c r="J13"/>
  <c r="D13"/>
  <c r="C215" i="30"/>
  <c r="C184"/>
  <c r="C425"/>
  <c r="C395"/>
  <c r="C365"/>
  <c r="C335"/>
  <c r="C305"/>
  <c r="C275"/>
  <c r="C244"/>
  <c r="G145"/>
  <c r="H140" s="1"/>
  <c r="G146"/>
  <c r="H141" s="1"/>
  <c r="G147"/>
  <c r="H142" s="1"/>
  <c r="G148"/>
  <c r="H143" s="1"/>
  <c r="G144"/>
  <c r="H139" s="1"/>
  <c r="G140"/>
  <c r="G141"/>
  <c r="G142"/>
  <c r="G143"/>
  <c r="G139"/>
  <c r="G130"/>
  <c r="H125" s="1"/>
  <c r="G131"/>
  <c r="H126" s="1"/>
  <c r="G132"/>
  <c r="H127" s="1"/>
  <c r="G133"/>
  <c r="H128" s="1"/>
  <c r="G129"/>
  <c r="H124" s="1"/>
  <c r="G125"/>
  <c r="G126"/>
  <c r="G127"/>
  <c r="G128"/>
  <c r="G124"/>
  <c r="G115"/>
  <c r="H110" s="1"/>
  <c r="G116"/>
  <c r="G117"/>
  <c r="H112" s="1"/>
  <c r="G118"/>
  <c r="G114"/>
  <c r="G110"/>
  <c r="G111"/>
  <c r="G112"/>
  <c r="G113"/>
  <c r="G109"/>
  <c r="G95"/>
  <c r="G96"/>
  <c r="G97"/>
  <c r="G98"/>
  <c r="G99"/>
  <c r="G100"/>
  <c r="G101"/>
  <c r="G102"/>
  <c r="G103"/>
  <c r="G94"/>
  <c r="I93"/>
  <c r="I78"/>
  <c r="G80"/>
  <c r="G81"/>
  <c r="G82"/>
  <c r="G83"/>
  <c r="G84"/>
  <c r="H79" s="1"/>
  <c r="G85"/>
  <c r="G86"/>
  <c r="G87"/>
  <c r="G88"/>
  <c r="G79"/>
  <c r="H113"/>
  <c r="H111"/>
  <c r="H109"/>
  <c r="H92"/>
  <c r="G92"/>
  <c r="I77"/>
  <c r="H80"/>
  <c r="H81"/>
  <c r="H82"/>
  <c r="G65"/>
  <c r="G66"/>
  <c r="G67"/>
  <c r="G68"/>
  <c r="I68" s="1"/>
  <c r="G69"/>
  <c r="G70"/>
  <c r="G71"/>
  <c r="G72"/>
  <c r="G73"/>
  <c r="G64"/>
  <c r="G50"/>
  <c r="G51"/>
  <c r="G52"/>
  <c r="G53"/>
  <c r="I53" s="1"/>
  <c r="G54"/>
  <c r="G55"/>
  <c r="H50" s="1"/>
  <c r="G56"/>
  <c r="G57"/>
  <c r="H52" s="1"/>
  <c r="G49"/>
  <c r="I49" s="1"/>
  <c r="I64"/>
  <c r="I31"/>
  <c r="I32" s="1"/>
  <c r="H67"/>
  <c r="H66"/>
  <c r="H65"/>
  <c r="H64"/>
  <c r="H51"/>
  <c r="H49"/>
  <c r="G42"/>
  <c r="H37" s="1"/>
  <c r="G41"/>
  <c r="H36" s="1"/>
  <c r="G40"/>
  <c r="H35" s="1"/>
  <c r="G39"/>
  <c r="H34" s="1"/>
  <c r="G38"/>
  <c r="I38" s="1"/>
  <c r="G37"/>
  <c r="G36"/>
  <c r="G35"/>
  <c r="G34"/>
  <c r="I34" s="1"/>
  <c r="G19"/>
  <c r="G23"/>
  <c r="G22"/>
  <c r="G21"/>
  <c r="G20"/>
  <c r="G8"/>
  <c r="G7"/>
  <c r="G6"/>
  <c r="G5"/>
  <c r="G4"/>
  <c r="W449" i="29"/>
  <c r="W434"/>
  <c r="W419"/>
  <c r="W404"/>
  <c r="W389"/>
  <c r="W374"/>
  <c r="W359"/>
  <c r="W344"/>
  <c r="D334"/>
  <c r="D364" s="1"/>
  <c r="D394"/>
  <c r="D424" s="1"/>
  <c r="BQ22" i="35"/>
  <c r="BB22"/>
  <c r="AR22"/>
  <c r="AH22"/>
  <c r="BQ21"/>
  <c r="BB21"/>
  <c r="AR21"/>
  <c r="AH21"/>
  <c r="BQ20"/>
  <c r="BB20"/>
  <c r="AR20"/>
  <c r="AH20"/>
  <c r="X20"/>
  <c r="N20"/>
  <c r="BQ19"/>
  <c r="BB19"/>
  <c r="AR19"/>
  <c r="AH19"/>
  <c r="X19"/>
  <c r="N19"/>
  <c r="BQ18"/>
  <c r="BB18"/>
  <c r="AR18"/>
  <c r="AH18"/>
  <c r="X18"/>
  <c r="N18"/>
  <c r="BQ17"/>
  <c r="BB17"/>
  <c r="AR17"/>
  <c r="AH17"/>
  <c r="X17"/>
  <c r="N17"/>
  <c r="D17"/>
  <c r="BQ16"/>
  <c r="BB16"/>
  <c r="AR16"/>
  <c r="AH16"/>
  <c r="X16"/>
  <c r="N16"/>
  <c r="D16"/>
  <c r="BQ15"/>
  <c r="BB15"/>
  <c r="AR15"/>
  <c r="AH15"/>
  <c r="X15"/>
  <c r="N15"/>
  <c r="D15"/>
  <c r="BQ14"/>
  <c r="BB14"/>
  <c r="AR14"/>
  <c r="AH14"/>
  <c r="X14"/>
  <c r="N14"/>
  <c r="D14"/>
  <c r="BP35"/>
  <c r="AZ35"/>
  <c r="AJ35"/>
  <c r="T35"/>
  <c r="D35"/>
  <c r="BP34"/>
  <c r="AZ34"/>
  <c r="AJ34"/>
  <c r="T34"/>
  <c r="D34"/>
  <c r="BP33"/>
  <c r="AZ33"/>
  <c r="AJ33"/>
  <c r="T33"/>
  <c r="D33"/>
  <c r="BP32"/>
  <c r="AZ32"/>
  <c r="AJ32"/>
  <c r="T32"/>
  <c r="D32"/>
  <c r="BP31"/>
  <c r="AZ31"/>
  <c r="AJ31"/>
  <c r="T31"/>
  <c r="D31"/>
  <c r="BP30"/>
  <c r="AZ30"/>
  <c r="AJ30"/>
  <c r="T30"/>
  <c r="D30"/>
  <c r="BP29"/>
  <c r="AZ29"/>
  <c r="AJ29"/>
  <c r="T29"/>
  <c r="D29"/>
  <c r="BP28"/>
  <c r="AZ28"/>
  <c r="AJ28"/>
  <c r="T28"/>
  <c r="D28"/>
  <c r="BP27"/>
  <c r="AZ27"/>
  <c r="AJ27"/>
  <c r="T27"/>
  <c r="D27"/>
  <c r="BP48"/>
  <c r="AZ48"/>
  <c r="AJ48"/>
  <c r="T48"/>
  <c r="D48"/>
  <c r="BP47"/>
  <c r="AZ47"/>
  <c r="AJ47"/>
  <c r="T47"/>
  <c r="D47"/>
  <c r="BP46"/>
  <c r="AZ46"/>
  <c r="AJ46"/>
  <c r="T46"/>
  <c r="D46"/>
  <c r="BP45"/>
  <c r="AZ45"/>
  <c r="AJ45"/>
  <c r="T45"/>
  <c r="D45"/>
  <c r="BP44"/>
  <c r="AZ44"/>
  <c r="AJ44"/>
  <c r="T44"/>
  <c r="D44"/>
  <c r="BP43"/>
  <c r="AZ43"/>
  <c r="AJ43"/>
  <c r="T43"/>
  <c r="D43"/>
  <c r="BP42"/>
  <c r="AZ42"/>
  <c r="AJ42"/>
  <c r="T42"/>
  <c r="D42"/>
  <c r="BP41"/>
  <c r="AZ41"/>
  <c r="AJ41"/>
  <c r="T41"/>
  <c r="D41"/>
  <c r="BP40"/>
  <c r="AZ40"/>
  <c r="AJ40"/>
  <c r="T40"/>
  <c r="D40"/>
  <c r="BP73"/>
  <c r="AZ73"/>
  <c r="AJ73"/>
  <c r="T73"/>
  <c r="D73"/>
  <c r="BP72"/>
  <c r="AZ72"/>
  <c r="AJ72"/>
  <c r="T72"/>
  <c r="D72"/>
  <c r="BP71"/>
  <c r="AZ71"/>
  <c r="AJ71"/>
  <c r="T71"/>
  <c r="D71"/>
  <c r="BP70"/>
  <c r="AZ70"/>
  <c r="AJ70"/>
  <c r="T70"/>
  <c r="D70"/>
  <c r="BP69"/>
  <c r="AZ69"/>
  <c r="AJ69"/>
  <c r="T69"/>
  <c r="D69"/>
  <c r="BP68"/>
  <c r="AZ68"/>
  <c r="AJ68"/>
  <c r="T68"/>
  <c r="D68"/>
  <c r="BP67"/>
  <c r="AZ67"/>
  <c r="AJ67"/>
  <c r="T67"/>
  <c r="D67"/>
  <c r="BP66"/>
  <c r="AZ66"/>
  <c r="AJ66"/>
  <c r="T66"/>
  <c r="D66"/>
  <c r="BP65"/>
  <c r="AZ65"/>
  <c r="AJ65"/>
  <c r="T65"/>
  <c r="D65"/>
  <c r="BL86"/>
  <c r="AR86"/>
  <c r="X86"/>
  <c r="D86"/>
  <c r="BL85"/>
  <c r="AR85"/>
  <c r="X85"/>
  <c r="D85"/>
  <c r="BL84"/>
  <c r="AR84"/>
  <c r="X84"/>
  <c r="D84"/>
  <c r="BL83"/>
  <c r="AR83"/>
  <c r="X83"/>
  <c r="D83"/>
  <c r="BL82"/>
  <c r="AR82"/>
  <c r="X82"/>
  <c r="D82"/>
  <c r="BL81"/>
  <c r="AR81"/>
  <c r="X81"/>
  <c r="D81"/>
  <c r="BL80"/>
  <c r="AR80"/>
  <c r="X80"/>
  <c r="D80"/>
  <c r="BL79"/>
  <c r="AR79"/>
  <c r="X79"/>
  <c r="D79"/>
  <c r="BL78"/>
  <c r="AR78"/>
  <c r="X78"/>
  <c r="D78"/>
  <c r="BL99"/>
  <c r="AR99"/>
  <c r="X99"/>
  <c r="D99"/>
  <c r="BL98"/>
  <c r="AR98"/>
  <c r="X98"/>
  <c r="D98"/>
  <c r="BL97"/>
  <c r="AR97"/>
  <c r="X97"/>
  <c r="D97"/>
  <c r="BL96"/>
  <c r="AR96"/>
  <c r="X96"/>
  <c r="D96"/>
  <c r="BL95"/>
  <c r="AR95"/>
  <c r="X95"/>
  <c r="D95"/>
  <c r="BL94"/>
  <c r="AR94"/>
  <c r="X94"/>
  <c r="D94"/>
  <c r="BL93"/>
  <c r="AR93"/>
  <c r="X93"/>
  <c r="D93"/>
  <c r="BL92"/>
  <c r="AR92"/>
  <c r="X92"/>
  <c r="D92"/>
  <c r="BL91"/>
  <c r="AR91"/>
  <c r="X91"/>
  <c r="D91"/>
  <c r="BL90"/>
  <c r="AR90"/>
  <c r="X90"/>
  <c r="D90"/>
  <c r="BL77"/>
  <c r="AR77"/>
  <c r="X77"/>
  <c r="D77"/>
  <c r="BP64"/>
  <c r="AZ64"/>
  <c r="AJ64"/>
  <c r="T64"/>
  <c r="D64"/>
  <c r="BP39"/>
  <c r="AZ39"/>
  <c r="AJ39"/>
  <c r="T39"/>
  <c r="D39"/>
  <c r="BP26"/>
  <c r="AZ26"/>
  <c r="AJ26"/>
  <c r="T26"/>
  <c r="D26"/>
  <c r="BQ13"/>
  <c r="BB13"/>
  <c r="AR13"/>
  <c r="AH13"/>
  <c r="X13"/>
  <c r="N13"/>
  <c r="D13"/>
  <c r="I109" i="30" l="1"/>
  <c r="I112"/>
  <c r="I110"/>
  <c r="I141"/>
  <c r="I113"/>
  <c r="I111"/>
  <c r="I139"/>
  <c r="I142"/>
  <c r="I140"/>
  <c r="B9" i="33"/>
  <c r="B9" i="35"/>
  <c r="B2" i="28"/>
  <c r="B9" i="34"/>
  <c r="I35" i="30"/>
  <c r="H83"/>
  <c r="I83" s="1"/>
  <c r="C214"/>
  <c r="C274"/>
  <c r="I143"/>
  <c r="I82"/>
  <c r="I81"/>
  <c r="I80"/>
  <c r="I79"/>
  <c r="I92"/>
  <c r="I37"/>
  <c r="I36"/>
  <c r="I62"/>
  <c r="I67" s="1"/>
  <c r="I47"/>
  <c r="I52" s="1"/>
  <c r="B60" i="35"/>
  <c r="C304" i="30" l="1"/>
  <c r="C334" s="1"/>
  <c r="I65"/>
  <c r="K65" s="1"/>
  <c r="I66"/>
  <c r="M66" s="1"/>
  <c r="I50"/>
  <c r="I51"/>
  <c r="K51" s="1"/>
  <c r="H42" i="33"/>
  <c r="H41"/>
  <c r="H40"/>
  <c r="H39"/>
  <c r="H38"/>
  <c r="H37"/>
  <c r="H36"/>
  <c r="H35"/>
  <c r="H34"/>
  <c r="H33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C12"/>
  <c r="C425" i="29"/>
  <c r="C395"/>
  <c r="C365"/>
  <c r="C350"/>
  <c r="C335"/>
  <c r="C305"/>
  <c r="C275"/>
  <c r="C245"/>
  <c r="C215"/>
  <c r="C185"/>
  <c r="C155"/>
  <c r="C125"/>
  <c r="C94"/>
  <c r="C64"/>
  <c r="C34"/>
  <c r="B448"/>
  <c r="B447"/>
  <c r="B446"/>
  <c r="B445"/>
  <c r="B444"/>
  <c r="B443"/>
  <c r="B442"/>
  <c r="B441"/>
  <c r="B440"/>
  <c r="B439"/>
  <c r="B433"/>
  <c r="B432"/>
  <c r="B431"/>
  <c r="B430"/>
  <c r="B429"/>
  <c r="B428"/>
  <c r="B427"/>
  <c r="B426"/>
  <c r="B425"/>
  <c r="B424"/>
  <c r="B418"/>
  <c r="B417"/>
  <c r="B416"/>
  <c r="B415"/>
  <c r="B414"/>
  <c r="B413"/>
  <c r="B412"/>
  <c r="B411"/>
  <c r="B410"/>
  <c r="B409"/>
  <c r="B403"/>
  <c r="B402"/>
  <c r="B401"/>
  <c r="B400"/>
  <c r="B399"/>
  <c r="B398"/>
  <c r="B397"/>
  <c r="B396"/>
  <c r="B395"/>
  <c r="B394"/>
  <c r="B380"/>
  <c r="B381"/>
  <c r="B382"/>
  <c r="B383"/>
  <c r="B384"/>
  <c r="B385"/>
  <c r="B386"/>
  <c r="B387"/>
  <c r="B388"/>
  <c r="B379"/>
  <c r="G327" i="30"/>
  <c r="H327" s="1"/>
  <c r="G325"/>
  <c r="G323"/>
  <c r="G321"/>
  <c r="H321" s="1"/>
  <c r="G319"/>
  <c r="K147"/>
  <c r="N146"/>
  <c r="N144"/>
  <c r="M143"/>
  <c r="K142"/>
  <c r="K141"/>
  <c r="K140"/>
  <c r="N139"/>
  <c r="N133"/>
  <c r="N132"/>
  <c r="N131"/>
  <c r="N130"/>
  <c r="K129"/>
  <c r="M118"/>
  <c r="M115"/>
  <c r="M114"/>
  <c r="M113"/>
  <c r="M112"/>
  <c r="M111"/>
  <c r="N110"/>
  <c r="K109"/>
  <c r="N103"/>
  <c r="H94"/>
  <c r="K88"/>
  <c r="M87"/>
  <c r="N86"/>
  <c r="K85"/>
  <c r="N84"/>
  <c r="N83"/>
  <c r="N82"/>
  <c r="M81"/>
  <c r="N80"/>
  <c r="J79"/>
  <c r="L79" s="1"/>
  <c r="M73"/>
  <c r="M72"/>
  <c r="N71"/>
  <c r="M70"/>
  <c r="M69"/>
  <c r="M68"/>
  <c r="N67"/>
  <c r="M64"/>
  <c r="M58"/>
  <c r="N55"/>
  <c r="N53"/>
  <c r="M52"/>
  <c r="K49"/>
  <c r="N40"/>
  <c r="H5"/>
  <c r="H6"/>
  <c r="H7"/>
  <c r="H8"/>
  <c r="K10"/>
  <c r="M39"/>
  <c r="M38"/>
  <c r="N37"/>
  <c r="M36"/>
  <c r="K35"/>
  <c r="M34"/>
  <c r="K27"/>
  <c r="M28"/>
  <c r="H23"/>
  <c r="I23" s="1"/>
  <c r="H22"/>
  <c r="I22" s="1"/>
  <c r="K22" s="1"/>
  <c r="H21"/>
  <c r="I21" s="1"/>
  <c r="K21" s="1"/>
  <c r="H20"/>
  <c r="I20" s="1"/>
  <c r="M20" s="1"/>
  <c r="H19"/>
  <c r="I19" s="1"/>
  <c r="M19" s="1"/>
  <c r="M12"/>
  <c r="H4"/>
  <c r="I4" s="1"/>
  <c r="K4" s="1"/>
  <c r="F448"/>
  <c r="G448" s="1"/>
  <c r="H448" s="1"/>
  <c r="F433"/>
  <c r="G433" s="1"/>
  <c r="F418"/>
  <c r="G418" s="1"/>
  <c r="H418" s="1"/>
  <c r="F403"/>
  <c r="G403" s="1"/>
  <c r="H403" s="1"/>
  <c r="F388"/>
  <c r="G388" s="1"/>
  <c r="H388" s="1"/>
  <c r="F372"/>
  <c r="G372" s="1"/>
  <c r="H372" s="1"/>
  <c r="F353"/>
  <c r="G353" s="1"/>
  <c r="F343"/>
  <c r="G343" s="1"/>
  <c r="F328"/>
  <c r="G328" s="1"/>
  <c r="H328" s="1"/>
  <c r="I328" s="1"/>
  <c r="F310"/>
  <c r="G310" s="1"/>
  <c r="H310" s="1"/>
  <c r="F309"/>
  <c r="G309" s="1"/>
  <c r="H309" s="1"/>
  <c r="F308"/>
  <c r="G308" s="1"/>
  <c r="F307"/>
  <c r="G307" s="1"/>
  <c r="F306"/>
  <c r="G306" s="1"/>
  <c r="H306" s="1"/>
  <c r="F305"/>
  <c r="G305" s="1"/>
  <c r="F304"/>
  <c r="G304" s="1"/>
  <c r="H304" s="1"/>
  <c r="I304" s="1"/>
  <c r="F313"/>
  <c r="G313" s="1"/>
  <c r="H313" s="1"/>
  <c r="F298"/>
  <c r="G298" s="1"/>
  <c r="H298" s="1"/>
  <c r="I298" s="1"/>
  <c r="F283"/>
  <c r="G283" s="1"/>
  <c r="H283" s="1"/>
  <c r="F268"/>
  <c r="G268" s="1"/>
  <c r="H268" s="1"/>
  <c r="I268" s="1"/>
  <c r="F253"/>
  <c r="G253" s="1"/>
  <c r="H253" s="1"/>
  <c r="F238"/>
  <c r="G238" s="1"/>
  <c r="H238" s="1"/>
  <c r="I238" s="1"/>
  <c r="F223"/>
  <c r="G223" s="1"/>
  <c r="H223" s="1"/>
  <c r="F208"/>
  <c r="G208" s="1"/>
  <c r="H208" s="1"/>
  <c r="I208" s="1"/>
  <c r="K208" s="1"/>
  <c r="F193"/>
  <c r="G193" s="1"/>
  <c r="H193" s="1"/>
  <c r="I193" s="1"/>
  <c r="K193" s="1"/>
  <c r="F137"/>
  <c r="F148" s="1"/>
  <c r="F122"/>
  <c r="F133" s="1"/>
  <c r="F107"/>
  <c r="F118"/>
  <c r="F92"/>
  <c r="F103"/>
  <c r="F77"/>
  <c r="F88"/>
  <c r="F62"/>
  <c r="F73"/>
  <c r="F47"/>
  <c r="F58"/>
  <c r="F32"/>
  <c r="F43"/>
  <c r="F17"/>
  <c r="F28"/>
  <c r="F2"/>
  <c r="F13"/>
  <c r="AS1"/>
  <c r="C1" i="26"/>
  <c r="C1" i="25"/>
  <c r="AS1" i="29"/>
  <c r="C1" i="8"/>
  <c r="C1" i="2"/>
  <c r="F163" i="30"/>
  <c r="G163" s="1"/>
  <c r="H163" s="1"/>
  <c r="I163" s="1"/>
  <c r="K163" s="1"/>
  <c r="F162"/>
  <c r="G162" s="1"/>
  <c r="H162" s="1"/>
  <c r="I162" s="1"/>
  <c r="M162" s="1"/>
  <c r="F161"/>
  <c r="G161" s="1"/>
  <c r="H161" s="1"/>
  <c r="I161" s="1"/>
  <c r="F160"/>
  <c r="G160" s="1"/>
  <c r="F159"/>
  <c r="G159" s="1"/>
  <c r="F158"/>
  <c r="G158" s="1"/>
  <c r="F157"/>
  <c r="G157" s="1"/>
  <c r="F156"/>
  <c r="G156" s="1"/>
  <c r="H156" s="1"/>
  <c r="I156" s="1"/>
  <c r="F155"/>
  <c r="G155" s="1"/>
  <c r="F154"/>
  <c r="G154" s="1"/>
  <c r="H154" s="1"/>
  <c r="I154" s="1"/>
  <c r="K154" s="1"/>
  <c r="F94"/>
  <c r="F95"/>
  <c r="F96"/>
  <c r="F97"/>
  <c r="F98"/>
  <c r="F99"/>
  <c r="F100"/>
  <c r="F101"/>
  <c r="F102"/>
  <c r="F124"/>
  <c r="F125"/>
  <c r="F126"/>
  <c r="F127"/>
  <c r="F128"/>
  <c r="F129"/>
  <c r="F130"/>
  <c r="F131"/>
  <c r="F132"/>
  <c r="F178"/>
  <c r="G178" s="1"/>
  <c r="H178" s="1"/>
  <c r="I178" s="1"/>
  <c r="K178" s="1"/>
  <c r="F177"/>
  <c r="G177" s="1"/>
  <c r="H177" s="1"/>
  <c r="I177" s="1"/>
  <c r="K177" s="1"/>
  <c r="F176"/>
  <c r="G176" s="1"/>
  <c r="H176" s="1"/>
  <c r="I176" s="1"/>
  <c r="F175"/>
  <c r="G175" s="1"/>
  <c r="F174"/>
  <c r="G174" s="1"/>
  <c r="F173"/>
  <c r="G173" s="1"/>
  <c r="F172"/>
  <c r="G172" s="1"/>
  <c r="F171"/>
  <c r="G171" s="1"/>
  <c r="H171" s="1"/>
  <c r="I171" s="1"/>
  <c r="F170"/>
  <c r="G170" s="1"/>
  <c r="F169"/>
  <c r="G169" s="1"/>
  <c r="H169" s="1"/>
  <c r="I169" s="1"/>
  <c r="J169" s="1"/>
  <c r="F4"/>
  <c r="F5"/>
  <c r="F6"/>
  <c r="F7"/>
  <c r="F8"/>
  <c r="F9"/>
  <c r="F10"/>
  <c r="F11"/>
  <c r="F12"/>
  <c r="F19"/>
  <c r="F20"/>
  <c r="F21"/>
  <c r="F22"/>
  <c r="F23"/>
  <c r="F24"/>
  <c r="F25"/>
  <c r="F26"/>
  <c r="F27"/>
  <c r="F34"/>
  <c r="F35"/>
  <c r="F36"/>
  <c r="F37"/>
  <c r="F38"/>
  <c r="F39"/>
  <c r="F40"/>
  <c r="F41"/>
  <c r="F42"/>
  <c r="F49"/>
  <c r="F50"/>
  <c r="F51"/>
  <c r="F52"/>
  <c r="F53"/>
  <c r="F54"/>
  <c r="F55"/>
  <c r="F56"/>
  <c r="F57"/>
  <c r="F64"/>
  <c r="F65"/>
  <c r="F66"/>
  <c r="F67"/>
  <c r="F68"/>
  <c r="F69"/>
  <c r="F70"/>
  <c r="F71"/>
  <c r="F72"/>
  <c r="F79"/>
  <c r="F80"/>
  <c r="F81"/>
  <c r="F82"/>
  <c r="F83"/>
  <c r="F84"/>
  <c r="F85"/>
  <c r="F86"/>
  <c r="F87"/>
  <c r="F109"/>
  <c r="F110"/>
  <c r="F111"/>
  <c r="F112"/>
  <c r="F113"/>
  <c r="F114"/>
  <c r="F115"/>
  <c r="F116"/>
  <c r="F117"/>
  <c r="F139"/>
  <c r="F140"/>
  <c r="F141"/>
  <c r="F142"/>
  <c r="F143"/>
  <c r="F144"/>
  <c r="F145"/>
  <c r="F146"/>
  <c r="F147"/>
  <c r="F184"/>
  <c r="G184" s="1"/>
  <c r="F185"/>
  <c r="G185" s="1"/>
  <c r="F186"/>
  <c r="G186" s="1"/>
  <c r="F187"/>
  <c r="G187" s="1"/>
  <c r="F188"/>
  <c r="G188" s="1"/>
  <c r="H188" s="1"/>
  <c r="F189"/>
  <c r="G189" s="1"/>
  <c r="F190"/>
  <c r="G190" s="1"/>
  <c r="H190" s="1"/>
  <c r="F191"/>
  <c r="G191" s="1"/>
  <c r="H191" s="1"/>
  <c r="I191" s="1"/>
  <c r="F192"/>
  <c r="G192" s="1"/>
  <c r="H192" s="1"/>
  <c r="I192" s="1"/>
  <c r="M192" s="1"/>
  <c r="F214"/>
  <c r="G214" s="1"/>
  <c r="F215"/>
  <c r="G215" s="1"/>
  <c r="F216"/>
  <c r="G216" s="1"/>
  <c r="F217"/>
  <c r="G217" s="1"/>
  <c r="F218"/>
  <c r="G218" s="1"/>
  <c r="H218" s="1"/>
  <c r="I218" s="1"/>
  <c r="F219"/>
  <c r="G219" s="1"/>
  <c r="F220"/>
  <c r="G220" s="1"/>
  <c r="H220" s="1"/>
  <c r="F221"/>
  <c r="G221" s="1"/>
  <c r="H221" s="1"/>
  <c r="F222"/>
  <c r="G222" s="1"/>
  <c r="H222" s="1"/>
  <c r="F229"/>
  <c r="G229" s="1"/>
  <c r="F230"/>
  <c r="G230" s="1"/>
  <c r="F231"/>
  <c r="G231" s="1"/>
  <c r="F232"/>
  <c r="G232" s="1"/>
  <c r="F233"/>
  <c r="G233" s="1"/>
  <c r="H233" s="1"/>
  <c r="I233" s="1"/>
  <c r="N233" s="1"/>
  <c r="F234"/>
  <c r="G234" s="1"/>
  <c r="F235"/>
  <c r="G235" s="1"/>
  <c r="H235" s="1"/>
  <c r="I235" s="1"/>
  <c r="N235" s="1"/>
  <c r="F236"/>
  <c r="G236" s="1"/>
  <c r="H236" s="1"/>
  <c r="I236" s="1"/>
  <c r="F237"/>
  <c r="G237" s="1"/>
  <c r="H237" s="1"/>
  <c r="I237" s="1"/>
  <c r="F244"/>
  <c r="G244" s="1"/>
  <c r="F245"/>
  <c r="G245" s="1"/>
  <c r="F246"/>
  <c r="G246" s="1"/>
  <c r="F247"/>
  <c r="G247" s="1"/>
  <c r="F248"/>
  <c r="G248" s="1"/>
  <c r="H248" s="1"/>
  <c r="F249"/>
  <c r="G249" s="1"/>
  <c r="F250"/>
  <c r="G250" s="1"/>
  <c r="H250" s="1"/>
  <c r="I250" s="1"/>
  <c r="F251"/>
  <c r="G251" s="1"/>
  <c r="H251" s="1"/>
  <c r="F252"/>
  <c r="G252" s="1"/>
  <c r="H252" s="1"/>
  <c r="F274"/>
  <c r="G274" s="1"/>
  <c r="F275"/>
  <c r="G275" s="1"/>
  <c r="F276"/>
  <c r="G276" s="1"/>
  <c r="F277"/>
  <c r="G277" s="1"/>
  <c r="F278"/>
  <c r="G278" s="1"/>
  <c r="H278" s="1"/>
  <c r="F279"/>
  <c r="G279" s="1"/>
  <c r="F280"/>
  <c r="G280" s="1"/>
  <c r="H280" s="1"/>
  <c r="F281"/>
  <c r="G281" s="1"/>
  <c r="H281" s="1"/>
  <c r="I281" s="1"/>
  <c r="F282"/>
  <c r="G282" s="1"/>
  <c r="H282" s="1"/>
  <c r="I282" s="1"/>
  <c r="F319"/>
  <c r="F320"/>
  <c r="G320" s="1"/>
  <c r="F321"/>
  <c r="F322"/>
  <c r="G322" s="1"/>
  <c r="H322" s="1"/>
  <c r="I322" s="1"/>
  <c r="F323"/>
  <c r="F324"/>
  <c r="G324" s="1"/>
  <c r="F325"/>
  <c r="F326"/>
  <c r="G326" s="1"/>
  <c r="H326" s="1"/>
  <c r="F327"/>
  <c r="F334"/>
  <c r="G334" s="1"/>
  <c r="F335"/>
  <c r="G335" s="1"/>
  <c r="F336"/>
  <c r="G336" s="1"/>
  <c r="F337"/>
  <c r="G337" s="1"/>
  <c r="F338"/>
  <c r="G338" s="1"/>
  <c r="F339"/>
  <c r="G339" s="1"/>
  <c r="F340"/>
  <c r="G340" s="1"/>
  <c r="H340" s="1"/>
  <c r="F341"/>
  <c r="G341" s="1"/>
  <c r="H341" s="1"/>
  <c r="F342"/>
  <c r="G342" s="1"/>
  <c r="H342" s="1"/>
  <c r="F349"/>
  <c r="G349" s="1"/>
  <c r="F350"/>
  <c r="G350" s="1"/>
  <c r="F351"/>
  <c r="G351" s="1"/>
  <c r="F352"/>
  <c r="G352" s="1"/>
  <c r="F365"/>
  <c r="G365" s="1"/>
  <c r="F367"/>
  <c r="G367" s="1"/>
  <c r="F369"/>
  <c r="G369" s="1"/>
  <c r="F371"/>
  <c r="G371" s="1"/>
  <c r="H371" s="1"/>
  <c r="F373"/>
  <c r="G373" s="1"/>
  <c r="H373" s="1"/>
  <c r="F358"/>
  <c r="G358" s="1"/>
  <c r="H358" s="1"/>
  <c r="F357"/>
  <c r="G357" s="1"/>
  <c r="H357" s="1"/>
  <c r="F356"/>
  <c r="G356" s="1"/>
  <c r="H356" s="1"/>
  <c r="F355"/>
  <c r="G355" s="1"/>
  <c r="F354"/>
  <c r="G354" s="1"/>
  <c r="F199"/>
  <c r="G199" s="1"/>
  <c r="F200"/>
  <c r="G200" s="1"/>
  <c r="F201"/>
  <c r="G201" s="1"/>
  <c r="F202"/>
  <c r="G202" s="1"/>
  <c r="F203"/>
  <c r="G203" s="1"/>
  <c r="H203" s="1"/>
  <c r="I203" s="1"/>
  <c r="K203" s="1"/>
  <c r="F204"/>
  <c r="G204" s="1"/>
  <c r="F205"/>
  <c r="G205" s="1"/>
  <c r="H205" s="1"/>
  <c r="I205" s="1"/>
  <c r="M205" s="1"/>
  <c r="F206"/>
  <c r="G206" s="1"/>
  <c r="H206" s="1"/>
  <c r="I206" s="1"/>
  <c r="M206" s="1"/>
  <c r="F207"/>
  <c r="G207" s="1"/>
  <c r="H207" s="1"/>
  <c r="I207" s="1"/>
  <c r="F259"/>
  <c r="G259" s="1"/>
  <c r="F260"/>
  <c r="G260" s="1"/>
  <c r="F261"/>
  <c r="G261" s="1"/>
  <c r="F262"/>
  <c r="G262" s="1"/>
  <c r="F263"/>
  <c r="G263" s="1"/>
  <c r="H263" s="1"/>
  <c r="F264"/>
  <c r="G264" s="1"/>
  <c r="F265"/>
  <c r="G265" s="1"/>
  <c r="H265" s="1"/>
  <c r="F266"/>
  <c r="G266" s="1"/>
  <c r="H266" s="1"/>
  <c r="F267"/>
  <c r="G267" s="1"/>
  <c r="H267" s="1"/>
  <c r="F289"/>
  <c r="G289" s="1"/>
  <c r="F290"/>
  <c r="G290" s="1"/>
  <c r="F291"/>
  <c r="G291" s="1"/>
  <c r="F292"/>
  <c r="G292" s="1"/>
  <c r="F293"/>
  <c r="G293" s="1"/>
  <c r="H293" s="1"/>
  <c r="I293" s="1"/>
  <c r="F294"/>
  <c r="G294" s="1"/>
  <c r="F295"/>
  <c r="G295" s="1"/>
  <c r="H295" s="1"/>
  <c r="I295" s="1"/>
  <c r="F296"/>
  <c r="G296" s="1"/>
  <c r="H296" s="1"/>
  <c r="F297"/>
  <c r="G297" s="1"/>
  <c r="H297" s="1"/>
  <c r="I297" s="1"/>
  <c r="F311"/>
  <c r="G311" s="1"/>
  <c r="H311" s="1"/>
  <c r="F312"/>
  <c r="G312" s="1"/>
  <c r="H312" s="1"/>
  <c r="F364"/>
  <c r="G364" s="1"/>
  <c r="F366"/>
  <c r="G366" s="1"/>
  <c r="F368"/>
  <c r="G368" s="1"/>
  <c r="H368" s="1"/>
  <c r="F370"/>
  <c r="G370" s="1"/>
  <c r="F424"/>
  <c r="G424" s="1"/>
  <c r="F425"/>
  <c r="G425" s="1"/>
  <c r="F426"/>
  <c r="G426" s="1"/>
  <c r="F427"/>
  <c r="G427" s="1"/>
  <c r="F428"/>
  <c r="G428" s="1"/>
  <c r="F429"/>
  <c r="G429" s="1"/>
  <c r="F430"/>
  <c r="G430" s="1"/>
  <c r="F431"/>
  <c r="G431" s="1"/>
  <c r="H431" s="1"/>
  <c r="F432"/>
  <c r="G432" s="1"/>
  <c r="H432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H385" s="1"/>
  <c r="F386"/>
  <c r="G386" s="1"/>
  <c r="H386" s="1"/>
  <c r="F387"/>
  <c r="G387" s="1"/>
  <c r="H387" s="1"/>
  <c r="F394"/>
  <c r="G394" s="1"/>
  <c r="F395"/>
  <c r="G395" s="1"/>
  <c r="F396"/>
  <c r="G396" s="1"/>
  <c r="F397"/>
  <c r="G397" s="1"/>
  <c r="F398"/>
  <c r="G398" s="1"/>
  <c r="H398" s="1"/>
  <c r="F399"/>
  <c r="G399" s="1"/>
  <c r="F400"/>
  <c r="G400" s="1"/>
  <c r="H400" s="1"/>
  <c r="F401"/>
  <c r="G401" s="1"/>
  <c r="H401" s="1"/>
  <c r="F402"/>
  <c r="G402" s="1"/>
  <c r="H402" s="1"/>
  <c r="F409"/>
  <c r="G409" s="1"/>
  <c r="F410"/>
  <c r="G410" s="1"/>
  <c r="F411"/>
  <c r="G411" s="1"/>
  <c r="F412"/>
  <c r="G412" s="1"/>
  <c r="F413"/>
  <c r="G413" s="1"/>
  <c r="H413" s="1"/>
  <c r="F414"/>
  <c r="G414" s="1"/>
  <c r="F415"/>
  <c r="G415" s="1"/>
  <c r="H415" s="1"/>
  <c r="I415" s="1"/>
  <c r="F416"/>
  <c r="G416" s="1"/>
  <c r="H416" s="1"/>
  <c r="F417"/>
  <c r="G417" s="1"/>
  <c r="H417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F446"/>
  <c r="G446" s="1"/>
  <c r="H446" s="1"/>
  <c r="F447"/>
  <c r="G447" s="1"/>
  <c r="H447" s="1"/>
  <c r="E2" i="28"/>
  <c r="F447" i="29"/>
  <c r="F417"/>
  <c r="F387"/>
  <c r="F357"/>
  <c r="G357" s="1"/>
  <c r="F327"/>
  <c r="G327" s="1"/>
  <c r="F296"/>
  <c r="G296" s="1"/>
  <c r="F268"/>
  <c r="G268" s="1"/>
  <c r="H268" s="1"/>
  <c r="I268" s="1"/>
  <c r="M268" s="1"/>
  <c r="F223"/>
  <c r="G223" s="1"/>
  <c r="H223" s="1"/>
  <c r="F202"/>
  <c r="G202" s="1"/>
  <c r="F192"/>
  <c r="G192" s="1"/>
  <c r="H192" s="1"/>
  <c r="F176"/>
  <c r="G176" s="1"/>
  <c r="H176" s="1"/>
  <c r="I176" s="1"/>
  <c r="K176" s="1"/>
  <c r="F163"/>
  <c r="G163" s="1"/>
  <c r="H163" s="1"/>
  <c r="F145"/>
  <c r="G145" s="1"/>
  <c r="F448"/>
  <c r="F446"/>
  <c r="F444"/>
  <c r="F442"/>
  <c r="F440"/>
  <c r="F433"/>
  <c r="F431"/>
  <c r="F429"/>
  <c r="F427"/>
  <c r="F425"/>
  <c r="F418"/>
  <c r="F416"/>
  <c r="F414"/>
  <c r="F412"/>
  <c r="F410"/>
  <c r="F402"/>
  <c r="F400"/>
  <c r="F398"/>
  <c r="F396"/>
  <c r="F394"/>
  <c r="F388"/>
  <c r="F386"/>
  <c r="F384"/>
  <c r="F382"/>
  <c r="F380"/>
  <c r="F373"/>
  <c r="G373" s="1"/>
  <c r="H373" s="1"/>
  <c r="F371"/>
  <c r="G371" s="1"/>
  <c r="H371" s="1"/>
  <c r="F369"/>
  <c r="G369" s="1"/>
  <c r="F367"/>
  <c r="G367" s="1"/>
  <c r="F365"/>
  <c r="G365" s="1"/>
  <c r="F358"/>
  <c r="G358" s="1"/>
  <c r="H358" s="1"/>
  <c r="I358" s="1"/>
  <c r="F356"/>
  <c r="G356" s="1"/>
  <c r="H356" s="1"/>
  <c r="I356" s="1"/>
  <c r="F354"/>
  <c r="G354" s="1"/>
  <c r="F352"/>
  <c r="G352" s="1"/>
  <c r="F350"/>
  <c r="G350" s="1"/>
  <c r="F342"/>
  <c r="G342" s="1"/>
  <c r="H342" s="1"/>
  <c r="F340"/>
  <c r="G340" s="1"/>
  <c r="F338"/>
  <c r="G338" s="1"/>
  <c r="F336"/>
  <c r="G336" s="1"/>
  <c r="H336" s="1"/>
  <c r="F334"/>
  <c r="G334" s="1"/>
  <c r="F328"/>
  <c r="G328" s="1"/>
  <c r="H328" s="1"/>
  <c r="I328" s="1"/>
  <c r="M328" s="1"/>
  <c r="F326"/>
  <c r="G326" s="1"/>
  <c r="H326" s="1"/>
  <c r="I326" s="1"/>
  <c r="M326" s="1"/>
  <c r="F324"/>
  <c r="G324" s="1"/>
  <c r="F322"/>
  <c r="G322" s="1"/>
  <c r="F320"/>
  <c r="G320" s="1"/>
  <c r="F313"/>
  <c r="G313" s="1"/>
  <c r="H313" s="1"/>
  <c r="F309"/>
  <c r="G309" s="1"/>
  <c r="F305"/>
  <c r="G305" s="1"/>
  <c r="F292"/>
  <c r="G292" s="1"/>
  <c r="F283"/>
  <c r="F282"/>
  <c r="G282" s="1"/>
  <c r="H282" s="1"/>
  <c r="F281"/>
  <c r="F280"/>
  <c r="G280" s="1"/>
  <c r="F279"/>
  <c r="G279" s="1"/>
  <c r="F278"/>
  <c r="G278" s="1"/>
  <c r="F277"/>
  <c r="G277" s="1"/>
  <c r="F276"/>
  <c r="G276" s="1"/>
  <c r="H276" s="1"/>
  <c r="F275"/>
  <c r="G275" s="1"/>
  <c r="F274"/>
  <c r="G274" s="1"/>
  <c r="H274" s="1"/>
  <c r="I274" s="1"/>
  <c r="M274" s="1"/>
  <c r="F264"/>
  <c r="F253"/>
  <c r="F252"/>
  <c r="G252" s="1"/>
  <c r="H252" s="1"/>
  <c r="F251"/>
  <c r="F250"/>
  <c r="G250" s="1"/>
  <c r="F249"/>
  <c r="F248"/>
  <c r="G248" s="1"/>
  <c r="F247"/>
  <c r="F246"/>
  <c r="G246" s="1"/>
  <c r="H246" s="1"/>
  <c r="F245"/>
  <c r="F244"/>
  <c r="F233"/>
  <c r="G233" s="1"/>
  <c r="F222"/>
  <c r="G222" s="1"/>
  <c r="H222" s="1"/>
  <c r="F220"/>
  <c r="F218"/>
  <c r="G218" s="1"/>
  <c r="F216"/>
  <c r="F214"/>
  <c r="F206"/>
  <c r="F193"/>
  <c r="G193" s="1"/>
  <c r="H193" s="1"/>
  <c r="F191"/>
  <c r="F189"/>
  <c r="G189" s="1"/>
  <c r="F187"/>
  <c r="F185"/>
  <c r="G185" s="1"/>
  <c r="F172"/>
  <c r="G172" s="1"/>
  <c r="F162"/>
  <c r="F160"/>
  <c r="F158"/>
  <c r="F156"/>
  <c r="F154"/>
  <c r="F147"/>
  <c r="G147" s="1"/>
  <c r="H147" s="1"/>
  <c r="I147" s="1"/>
  <c r="K147" s="1"/>
  <c r="F143"/>
  <c r="G143" s="1"/>
  <c r="F139"/>
  <c r="F133"/>
  <c r="F132"/>
  <c r="F131"/>
  <c r="F130"/>
  <c r="F129"/>
  <c r="F128"/>
  <c r="F127"/>
  <c r="F126"/>
  <c r="F125"/>
  <c r="F124"/>
  <c r="F103"/>
  <c r="F232"/>
  <c r="F94"/>
  <c r="F96"/>
  <c r="F98"/>
  <c r="G98" s="1"/>
  <c r="F100"/>
  <c r="F102"/>
  <c r="F95"/>
  <c r="F97"/>
  <c r="G97" s="1"/>
  <c r="F99"/>
  <c r="F101"/>
  <c r="G101" s="1"/>
  <c r="H101" s="1"/>
  <c r="F304"/>
  <c r="G304" s="1"/>
  <c r="F308"/>
  <c r="G308" s="1"/>
  <c r="BD47" i="30"/>
  <c r="P36" i="28" s="1"/>
  <c r="BC47" i="30"/>
  <c r="P35" i="28" s="1"/>
  <c r="BB47" i="30"/>
  <c r="P34" i="28" s="1"/>
  <c r="BA47" i="30"/>
  <c r="P33" i="28" s="1"/>
  <c r="AZ47" i="30"/>
  <c r="P32" i="28" s="1"/>
  <c r="AY47" i="30"/>
  <c r="P31" i="28" s="1"/>
  <c r="AX47" i="30"/>
  <c r="P30" i="28" s="1"/>
  <c r="AW47" i="30"/>
  <c r="P29" i="28" s="1"/>
  <c r="AV47" i="30"/>
  <c r="P28" i="28" s="1"/>
  <c r="AU47" i="30"/>
  <c r="P27" i="28" s="1"/>
  <c r="BD33" i="30"/>
  <c r="P26" i="28" s="1"/>
  <c r="BC33" i="30"/>
  <c r="P25" i="28" s="1"/>
  <c r="BB33" i="30"/>
  <c r="P24" i="28" s="1"/>
  <c r="BA33" i="30"/>
  <c r="P23" i="28" s="1"/>
  <c r="AZ33" i="30"/>
  <c r="P22" i="28" s="1"/>
  <c r="AY33" i="30"/>
  <c r="P21" i="28" s="1"/>
  <c r="AX33" i="30"/>
  <c r="P20" i="28" s="1"/>
  <c r="AW33" i="30"/>
  <c r="P19" i="28" s="1"/>
  <c r="AV33" i="30"/>
  <c r="P18" i="28" s="1"/>
  <c r="AU33" i="30"/>
  <c r="P17" i="28" s="1"/>
  <c r="BD19" i="30"/>
  <c r="P16" i="28" s="1"/>
  <c r="BC19" i="30"/>
  <c r="P15" i="28" s="1"/>
  <c r="BB19" i="30"/>
  <c r="P14" i="28" s="1"/>
  <c r="BA19" i="30"/>
  <c r="P13" i="28" s="1"/>
  <c r="AZ19" i="30"/>
  <c r="P12" i="28" s="1"/>
  <c r="AY19" i="30"/>
  <c r="P11" i="28" s="1"/>
  <c r="AX19" i="30"/>
  <c r="P10" i="28" s="1"/>
  <c r="AW19" i="30"/>
  <c r="P9" i="28" s="1"/>
  <c r="AV19" i="30"/>
  <c r="P8" i="28" s="1"/>
  <c r="AU19" i="30"/>
  <c r="P7" i="28" s="1"/>
  <c r="BD47" i="29"/>
  <c r="M36" i="28" s="1"/>
  <c r="BC47" i="29"/>
  <c r="M35" i="28" s="1"/>
  <c r="BB47" i="29"/>
  <c r="M34" i="28" s="1"/>
  <c r="BA47" i="29"/>
  <c r="M33" i="28" s="1"/>
  <c r="AZ47" i="29"/>
  <c r="M32" i="28" s="1"/>
  <c r="AY47" i="29"/>
  <c r="M31" i="28" s="1"/>
  <c r="AX47" i="29"/>
  <c r="M30" i="28" s="1"/>
  <c r="AW47" i="29"/>
  <c r="M29" i="28" s="1"/>
  <c r="AV47" i="29"/>
  <c r="M28" i="28" s="1"/>
  <c r="AU47" i="29"/>
  <c r="M27" i="28" s="1"/>
  <c r="BD33" i="29"/>
  <c r="M26" i="28" s="1"/>
  <c r="BC33" i="29"/>
  <c r="M25" i="28" s="1"/>
  <c r="BB33" i="29"/>
  <c r="M24" i="28" s="1"/>
  <c r="BA33" i="29"/>
  <c r="M23" i="28" s="1"/>
  <c r="AZ33" i="29"/>
  <c r="M22" i="28" s="1"/>
  <c r="AY33" i="29"/>
  <c r="M21" i="28" s="1"/>
  <c r="AX33" i="29"/>
  <c r="M20" i="28" s="1"/>
  <c r="AW33" i="29"/>
  <c r="M19" i="28" s="1"/>
  <c r="AV33" i="29"/>
  <c r="M18" i="28" s="1"/>
  <c r="AU33" i="29"/>
  <c r="M17" i="28" s="1"/>
  <c r="BD19" i="29"/>
  <c r="M16" i="28" s="1"/>
  <c r="BC19" i="29"/>
  <c r="M15" i="28" s="1"/>
  <c r="BB19" i="29"/>
  <c r="M14" i="28" s="1"/>
  <c r="BA19" i="29"/>
  <c r="M13" i="28" s="1"/>
  <c r="AZ19" i="29"/>
  <c r="M12" i="28" s="1"/>
  <c r="AY19" i="29"/>
  <c r="M11" i="28" s="1"/>
  <c r="AX19" i="29"/>
  <c r="M10" i="28" s="1"/>
  <c r="Q12" i="26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11"/>
  <c r="Q12" i="8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11"/>
  <c r="K110" i="26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D70"/>
  <c r="H70" s="1"/>
  <c r="I70" s="1"/>
  <c r="K70" s="1"/>
  <c r="P70" s="1"/>
  <c r="D68"/>
  <c r="H68" s="1"/>
  <c r="I68" s="1"/>
  <c r="K68" s="1"/>
  <c r="P68" s="1"/>
  <c r="D66"/>
  <c r="H66" s="1"/>
  <c r="I66" s="1"/>
  <c r="K66" s="1"/>
  <c r="P66" s="1"/>
  <c r="D64"/>
  <c r="H64" s="1"/>
  <c r="I64" s="1"/>
  <c r="K64" s="1"/>
  <c r="P64" s="1"/>
  <c r="D62"/>
  <c r="H62" s="1"/>
  <c r="I62" s="1"/>
  <c r="K62" s="1"/>
  <c r="P62" s="1"/>
  <c r="D60"/>
  <c r="H60" s="1"/>
  <c r="I60" s="1"/>
  <c r="K60" s="1"/>
  <c r="P60" s="1"/>
  <c r="D58"/>
  <c r="H58" s="1"/>
  <c r="I58" s="1"/>
  <c r="K58" s="1"/>
  <c r="P58" s="1"/>
  <c r="D56"/>
  <c r="H56" s="1"/>
  <c r="I56" s="1"/>
  <c r="K56" s="1"/>
  <c r="P56" s="1"/>
  <c r="D54"/>
  <c r="H54" s="1"/>
  <c r="I54" s="1"/>
  <c r="K54" s="1"/>
  <c r="P54" s="1"/>
  <c r="D52"/>
  <c r="H52" s="1"/>
  <c r="I52" s="1"/>
  <c r="K52" s="1"/>
  <c r="P52" s="1"/>
  <c r="D50"/>
  <c r="H50" s="1"/>
  <c r="I50" s="1"/>
  <c r="K50" s="1"/>
  <c r="P50" s="1"/>
  <c r="D48"/>
  <c r="H48" s="1"/>
  <c r="I48" s="1"/>
  <c r="K48" s="1"/>
  <c r="P48" s="1"/>
  <c r="D46"/>
  <c r="H46" s="1"/>
  <c r="I46" s="1"/>
  <c r="K46" s="1"/>
  <c r="P46" s="1"/>
  <c r="D44"/>
  <c r="H44" s="1"/>
  <c r="I44" s="1"/>
  <c r="K44" s="1"/>
  <c r="P44" s="1"/>
  <c r="D42"/>
  <c r="H42" s="1"/>
  <c r="I42" s="1"/>
  <c r="K42" s="1"/>
  <c r="P42" s="1"/>
  <c r="D40"/>
  <c r="H40" s="1"/>
  <c r="I40" s="1"/>
  <c r="K40" s="1"/>
  <c r="P40" s="1"/>
  <c r="D38"/>
  <c r="H38" s="1"/>
  <c r="I38" s="1"/>
  <c r="K38" s="1"/>
  <c r="P38" s="1"/>
  <c r="D36"/>
  <c r="H36" s="1"/>
  <c r="I36" s="1"/>
  <c r="K36" s="1"/>
  <c r="P36" s="1"/>
  <c r="D34"/>
  <c r="H34" s="1"/>
  <c r="I34" s="1"/>
  <c r="K34" s="1"/>
  <c r="P34" s="1"/>
  <c r="D32"/>
  <c r="H32" s="1"/>
  <c r="I32" s="1"/>
  <c r="K32" s="1"/>
  <c r="P32" s="1"/>
  <c r="D20"/>
  <c r="H20" s="1"/>
  <c r="I20" s="1"/>
  <c r="K20" s="1"/>
  <c r="P20" s="1"/>
  <c r="D18"/>
  <c r="H18" s="1"/>
  <c r="I18" s="1"/>
  <c r="K18" s="1"/>
  <c r="P18" s="1"/>
  <c r="D16"/>
  <c r="H16" s="1"/>
  <c r="I16" s="1"/>
  <c r="K16" s="1"/>
  <c r="P16" s="1"/>
  <c r="D14"/>
  <c r="H14" s="1"/>
  <c r="I14" s="1"/>
  <c r="K14" s="1"/>
  <c r="P14" s="1"/>
  <c r="D12"/>
  <c r="H12" s="1"/>
  <c r="I12" s="1"/>
  <c r="K12" s="1"/>
  <c r="P12" s="1"/>
  <c r="U70" i="25"/>
  <c r="D70"/>
  <c r="H70" s="1"/>
  <c r="I70" s="1"/>
  <c r="K70" s="1"/>
  <c r="P70" s="1"/>
  <c r="U69"/>
  <c r="D69"/>
  <c r="H69" s="1"/>
  <c r="I69" s="1"/>
  <c r="K69" s="1"/>
  <c r="P69" s="1"/>
  <c r="U68"/>
  <c r="D68"/>
  <c r="H68" s="1"/>
  <c r="I68" s="1"/>
  <c r="K68" s="1"/>
  <c r="P68" s="1"/>
  <c r="U67"/>
  <c r="D67"/>
  <c r="H67" s="1"/>
  <c r="I67" s="1"/>
  <c r="K67" s="1"/>
  <c r="P67" s="1"/>
  <c r="U66"/>
  <c r="D66"/>
  <c r="H66" s="1"/>
  <c r="I66" s="1"/>
  <c r="K66" s="1"/>
  <c r="P66" s="1"/>
  <c r="U65"/>
  <c r="D65"/>
  <c r="H65" s="1"/>
  <c r="I65" s="1"/>
  <c r="K65" s="1"/>
  <c r="P65" s="1"/>
  <c r="U64"/>
  <c r="D64"/>
  <c r="H64" s="1"/>
  <c r="I64" s="1"/>
  <c r="K64" s="1"/>
  <c r="P64" s="1"/>
  <c r="U63"/>
  <c r="D63"/>
  <c r="H63" s="1"/>
  <c r="I63" s="1"/>
  <c r="K63" s="1"/>
  <c r="P63" s="1"/>
  <c r="U62"/>
  <c r="D62"/>
  <c r="H62" s="1"/>
  <c r="I62" s="1"/>
  <c r="K62" s="1"/>
  <c r="P62" s="1"/>
  <c r="U61"/>
  <c r="D61"/>
  <c r="H61" s="1"/>
  <c r="I61" s="1"/>
  <c r="K61" s="1"/>
  <c r="P61" s="1"/>
  <c r="U60"/>
  <c r="D60"/>
  <c r="H60" s="1"/>
  <c r="I60" s="1"/>
  <c r="K60" s="1"/>
  <c r="P60" s="1"/>
  <c r="U59"/>
  <c r="D59"/>
  <c r="H59" s="1"/>
  <c r="I59" s="1"/>
  <c r="K59" s="1"/>
  <c r="P59" s="1"/>
  <c r="U58"/>
  <c r="D58"/>
  <c r="H58" s="1"/>
  <c r="I58" s="1"/>
  <c r="K58" s="1"/>
  <c r="P58" s="1"/>
  <c r="U57"/>
  <c r="D57"/>
  <c r="F57" s="1"/>
  <c r="O57" s="1"/>
  <c r="U56"/>
  <c r="D56"/>
  <c r="H56" s="1"/>
  <c r="I56" s="1"/>
  <c r="K56" s="1"/>
  <c r="P56" s="1"/>
  <c r="U55"/>
  <c r="D55"/>
  <c r="H55" s="1"/>
  <c r="I55" s="1"/>
  <c r="K55" s="1"/>
  <c r="P55" s="1"/>
  <c r="U54"/>
  <c r="D54"/>
  <c r="F54" s="1"/>
  <c r="O54" s="1"/>
  <c r="U53"/>
  <c r="D53"/>
  <c r="F53" s="1"/>
  <c r="O53" s="1"/>
  <c r="U52"/>
  <c r="D52"/>
  <c r="H52" s="1"/>
  <c r="I52" s="1"/>
  <c r="K52" s="1"/>
  <c r="P52" s="1"/>
  <c r="U51"/>
  <c r="D51"/>
  <c r="F51" s="1"/>
  <c r="O51" s="1"/>
  <c r="U50"/>
  <c r="D50"/>
  <c r="F50" s="1"/>
  <c r="O50" s="1"/>
  <c r="U49"/>
  <c r="D49"/>
  <c r="F49" s="1"/>
  <c r="O49" s="1"/>
  <c r="U48"/>
  <c r="D48"/>
  <c r="F48" s="1"/>
  <c r="O48" s="1"/>
  <c r="U47"/>
  <c r="D47"/>
  <c r="F47" s="1"/>
  <c r="O47" s="1"/>
  <c r="U46"/>
  <c r="D46"/>
  <c r="H46" s="1"/>
  <c r="I46" s="1"/>
  <c r="K46" s="1"/>
  <c r="P46" s="1"/>
  <c r="U45"/>
  <c r="D45"/>
  <c r="F45" s="1"/>
  <c r="O45" s="1"/>
  <c r="U44"/>
  <c r="D44"/>
  <c r="H44" s="1"/>
  <c r="I44" s="1"/>
  <c r="K44" s="1"/>
  <c r="P44" s="1"/>
  <c r="U43"/>
  <c r="D43"/>
  <c r="F43" s="1"/>
  <c r="O43" s="1"/>
  <c r="U42"/>
  <c r="D42"/>
  <c r="H42" s="1"/>
  <c r="I42" s="1"/>
  <c r="K42" s="1"/>
  <c r="P42" s="1"/>
  <c r="U41"/>
  <c r="D41"/>
  <c r="F41" s="1"/>
  <c r="O41" s="1"/>
  <c r="U40"/>
  <c r="D40"/>
  <c r="H40"/>
  <c r="I40" s="1"/>
  <c r="K40"/>
  <c r="P40" s="1"/>
  <c r="U39"/>
  <c r="D39"/>
  <c r="F39" s="1"/>
  <c r="O39" s="1"/>
  <c r="U38"/>
  <c r="D38"/>
  <c r="H38" s="1"/>
  <c r="I38" s="1"/>
  <c r="K38"/>
  <c r="P38" s="1"/>
  <c r="U37"/>
  <c r="D37"/>
  <c r="F37" s="1"/>
  <c r="O37" s="1"/>
  <c r="U36"/>
  <c r="D36"/>
  <c r="H36" s="1"/>
  <c r="I36" s="1"/>
  <c r="K36"/>
  <c r="P36" s="1"/>
  <c r="U35"/>
  <c r="D35"/>
  <c r="F35" s="1"/>
  <c r="O35" s="1"/>
  <c r="U34"/>
  <c r="D34"/>
  <c r="F34" s="1"/>
  <c r="O34" s="1"/>
  <c r="U33"/>
  <c r="D33"/>
  <c r="H33" s="1"/>
  <c r="I33" s="1"/>
  <c r="K33"/>
  <c r="P33" s="1"/>
  <c r="U32"/>
  <c r="D32"/>
  <c r="F32" s="1"/>
  <c r="O32" s="1"/>
  <c r="U31"/>
  <c r="D31"/>
  <c r="F31" s="1"/>
  <c r="O31" s="1"/>
  <c r="U30"/>
  <c r="D30"/>
  <c r="H30" s="1"/>
  <c r="I30" s="1"/>
  <c r="K30"/>
  <c r="P30" s="1"/>
  <c r="U29"/>
  <c r="D29"/>
  <c r="H29" s="1"/>
  <c r="I29" s="1"/>
  <c r="K29"/>
  <c r="P29" s="1"/>
  <c r="U28"/>
  <c r="D28"/>
  <c r="F28" s="1"/>
  <c r="O28" s="1"/>
  <c r="U27"/>
  <c r="D27"/>
  <c r="H27" s="1"/>
  <c r="I27" s="1"/>
  <c r="K27"/>
  <c r="P27" s="1"/>
  <c r="U26"/>
  <c r="D26"/>
  <c r="F26" s="1"/>
  <c r="O26" s="1"/>
  <c r="U25"/>
  <c r="D25"/>
  <c r="H25" s="1"/>
  <c r="I25" s="1"/>
  <c r="K25"/>
  <c r="P25" s="1"/>
  <c r="U24"/>
  <c r="D24"/>
  <c r="H24" s="1"/>
  <c r="I24" s="1"/>
  <c r="K24"/>
  <c r="P24" s="1"/>
  <c r="U23"/>
  <c r="D23"/>
  <c r="H23" s="1"/>
  <c r="I23" s="1"/>
  <c r="K23"/>
  <c r="P23" s="1"/>
  <c r="U22"/>
  <c r="D22"/>
  <c r="H22" s="1"/>
  <c r="I22" s="1"/>
  <c r="K22"/>
  <c r="P22" s="1"/>
  <c r="U21"/>
  <c r="D21"/>
  <c r="H21" s="1"/>
  <c r="I21" s="1"/>
  <c r="K21"/>
  <c r="P21" s="1"/>
  <c r="U20"/>
  <c r="D20"/>
  <c r="F20" s="1"/>
  <c r="O20" s="1"/>
  <c r="U19"/>
  <c r="D19"/>
  <c r="H19" s="1"/>
  <c r="I19" s="1"/>
  <c r="K19"/>
  <c r="P19" s="1"/>
  <c r="U18"/>
  <c r="D18"/>
  <c r="H18" s="1"/>
  <c r="I18" s="1"/>
  <c r="K18"/>
  <c r="P18" s="1"/>
  <c r="U17"/>
  <c r="D17"/>
  <c r="F17" s="1"/>
  <c r="O17" s="1"/>
  <c r="U16"/>
  <c r="D16"/>
  <c r="H16" s="1"/>
  <c r="I16" s="1"/>
  <c r="K16"/>
  <c r="P16" s="1"/>
  <c r="U15"/>
  <c r="D15"/>
  <c r="F15" s="1"/>
  <c r="O15" s="1"/>
  <c r="U14"/>
  <c r="D14"/>
  <c r="H14" s="1"/>
  <c r="I14" s="1"/>
  <c r="K14"/>
  <c r="P14" s="1"/>
  <c r="U13"/>
  <c r="D13"/>
  <c r="F13" s="1"/>
  <c r="O13" s="1"/>
  <c r="U12"/>
  <c r="D12"/>
  <c r="H12" s="1"/>
  <c r="I12" s="1"/>
  <c r="K12"/>
  <c r="P12" s="1"/>
  <c r="U11"/>
  <c r="D11"/>
  <c r="F11" s="1"/>
  <c r="O11" s="1"/>
  <c r="D19" i="26"/>
  <c r="F19" s="1"/>
  <c r="O19" s="1"/>
  <c r="D33"/>
  <c r="F33" s="1"/>
  <c r="O33" s="1"/>
  <c r="D37"/>
  <c r="F37" s="1"/>
  <c r="O37" s="1"/>
  <c r="D41"/>
  <c r="F41" s="1"/>
  <c r="O41" s="1"/>
  <c r="D45"/>
  <c r="H45" s="1"/>
  <c r="I45" s="1"/>
  <c r="K45" s="1"/>
  <c r="P45" s="1"/>
  <c r="D49"/>
  <c r="F49" s="1"/>
  <c r="O49" s="1"/>
  <c r="D53"/>
  <c r="F53" s="1"/>
  <c r="O53" s="1"/>
  <c r="D57"/>
  <c r="F57" s="1"/>
  <c r="O57" s="1"/>
  <c r="D61"/>
  <c r="F61" s="1"/>
  <c r="O61" s="1"/>
  <c r="D65"/>
  <c r="F65" s="1"/>
  <c r="O65" s="1"/>
  <c r="D69"/>
  <c r="F69" s="1"/>
  <c r="O69" s="1"/>
  <c r="D17"/>
  <c r="F17" s="1"/>
  <c r="O17" s="1"/>
  <c r="D21"/>
  <c r="H21" s="1"/>
  <c r="I21" s="1"/>
  <c r="K21" s="1"/>
  <c r="P21" s="1"/>
  <c r="D22"/>
  <c r="F22" s="1"/>
  <c r="O22" s="1"/>
  <c r="D23"/>
  <c r="F23" s="1"/>
  <c r="O23" s="1"/>
  <c r="D24"/>
  <c r="F24" s="1"/>
  <c r="O24" s="1"/>
  <c r="D25"/>
  <c r="F25" s="1"/>
  <c r="O25" s="1"/>
  <c r="D26"/>
  <c r="F26" s="1"/>
  <c r="O26" s="1"/>
  <c r="D27"/>
  <c r="F27" s="1"/>
  <c r="O27" s="1"/>
  <c r="D28"/>
  <c r="F28" s="1"/>
  <c r="O28" s="1"/>
  <c r="D29"/>
  <c r="H29" s="1"/>
  <c r="I29" s="1"/>
  <c r="K29" s="1"/>
  <c r="P29" s="1"/>
  <c r="D30"/>
  <c r="F30" s="1"/>
  <c r="O30" s="1"/>
  <c r="D31"/>
  <c r="F31" s="1"/>
  <c r="O31" s="1"/>
  <c r="D35"/>
  <c r="F35" s="1"/>
  <c r="O35" s="1"/>
  <c r="D39"/>
  <c r="F39" s="1"/>
  <c r="O39" s="1"/>
  <c r="D43"/>
  <c r="F43" s="1"/>
  <c r="O43" s="1"/>
  <c r="D47"/>
  <c r="F47" s="1"/>
  <c r="O47" s="1"/>
  <c r="D51"/>
  <c r="F51" s="1"/>
  <c r="O51" s="1"/>
  <c r="D55"/>
  <c r="H55" s="1"/>
  <c r="I55" s="1"/>
  <c r="K55" s="1"/>
  <c r="P55" s="1"/>
  <c r="D59"/>
  <c r="F59" s="1"/>
  <c r="O59" s="1"/>
  <c r="D63"/>
  <c r="F63" s="1"/>
  <c r="O63" s="1"/>
  <c r="D67"/>
  <c r="F67" s="1"/>
  <c r="O67" s="1"/>
  <c r="F42"/>
  <c r="O42" s="1"/>
  <c r="D11"/>
  <c r="H11" s="1"/>
  <c r="I11" s="1"/>
  <c r="K11" s="1"/>
  <c r="P11" s="1"/>
  <c r="D13"/>
  <c r="H13" s="1"/>
  <c r="I13" s="1"/>
  <c r="K13" s="1"/>
  <c r="P13" s="1"/>
  <c r="D15"/>
  <c r="H15" s="1"/>
  <c r="I15" s="1"/>
  <c r="K15" s="1"/>
  <c r="P15" s="1"/>
  <c r="K11" i="25"/>
  <c r="P11" s="1"/>
  <c r="K13"/>
  <c r="P13" s="1"/>
  <c r="K15"/>
  <c r="P15" s="1"/>
  <c r="K17"/>
  <c r="P17" s="1"/>
  <c r="K20"/>
  <c r="P20" s="1"/>
  <c r="K26"/>
  <c r="P26" s="1"/>
  <c r="K28"/>
  <c r="P28" s="1"/>
  <c r="K31"/>
  <c r="P31" s="1"/>
  <c r="K32"/>
  <c r="P32" s="1"/>
  <c r="K34"/>
  <c r="P34" s="1"/>
  <c r="K35"/>
  <c r="P35" s="1"/>
  <c r="K37"/>
  <c r="P37" s="1"/>
  <c r="K39"/>
  <c r="P39" s="1"/>
  <c r="U70" i="2"/>
  <c r="E36" i="28" s="1"/>
  <c r="U69" i="2"/>
  <c r="E35" i="28" s="1"/>
  <c r="U68" i="2"/>
  <c r="E34" i="28" s="1"/>
  <c r="U67" i="2"/>
  <c r="E33" i="28" s="1"/>
  <c r="U66" i="2"/>
  <c r="E32" i="28" s="1"/>
  <c r="U65" i="2"/>
  <c r="E31" i="28" s="1"/>
  <c r="U64" i="2"/>
  <c r="E30" i="28" s="1"/>
  <c r="U63" i="2"/>
  <c r="E29" i="28" s="1"/>
  <c r="U62" i="2"/>
  <c r="E28" i="28" s="1"/>
  <c r="U61" i="2"/>
  <c r="E27" i="28" s="1"/>
  <c r="U60" i="2"/>
  <c r="E26" i="28" s="1"/>
  <c r="U59" i="2"/>
  <c r="E25" i="28" s="1"/>
  <c r="U58" i="2"/>
  <c r="E24" i="28" s="1"/>
  <c r="U57" i="2"/>
  <c r="E23" i="28" s="1"/>
  <c r="U56" i="2"/>
  <c r="E22" i="28" s="1"/>
  <c r="U55" i="2"/>
  <c r="E21" i="28" s="1"/>
  <c r="U54" i="2"/>
  <c r="E20" i="28" s="1"/>
  <c r="U53" i="2"/>
  <c r="E19" i="28" s="1"/>
  <c r="U52" i="2"/>
  <c r="E18" i="28" s="1"/>
  <c r="U51" i="2"/>
  <c r="E17" i="28" s="1"/>
  <c r="U50" i="2"/>
  <c r="E16" i="28" s="1"/>
  <c r="U49" i="2"/>
  <c r="E15" i="28" s="1"/>
  <c r="U48" i="2"/>
  <c r="E14" i="28" s="1"/>
  <c r="U47" i="2"/>
  <c r="E13" i="28" s="1"/>
  <c r="U46" i="2"/>
  <c r="E12" i="28" s="1"/>
  <c r="U45" i="2"/>
  <c r="E11" i="28" s="1"/>
  <c r="U44" i="2"/>
  <c r="E10" i="28" s="1"/>
  <c r="U43" i="2"/>
  <c r="E9" i="28" s="1"/>
  <c r="U42" i="2"/>
  <c r="E8" i="28" s="1"/>
  <c r="U41" i="2"/>
  <c r="E7" i="28" s="1"/>
  <c r="U40" i="2"/>
  <c r="C36" i="28" s="1"/>
  <c r="U39" i="2"/>
  <c r="C35" i="28" s="1"/>
  <c r="U38" i="2"/>
  <c r="C34" i="28" s="1"/>
  <c r="U37" i="2"/>
  <c r="C33" i="28" s="1"/>
  <c r="U36" i="2"/>
  <c r="C32" i="28" s="1"/>
  <c r="U35" i="2"/>
  <c r="C31" i="28" s="1"/>
  <c r="U34" i="2"/>
  <c r="C30" i="28" s="1"/>
  <c r="U33" i="2"/>
  <c r="C29" i="28" s="1"/>
  <c r="U32" i="2"/>
  <c r="C28" i="28" s="1"/>
  <c r="U31" i="2"/>
  <c r="C27" i="28" s="1"/>
  <c r="U30" i="2"/>
  <c r="C26" i="28" s="1"/>
  <c r="U29" i="2"/>
  <c r="C25" i="28" s="1"/>
  <c r="U28" i="2"/>
  <c r="C24" i="28" s="1"/>
  <c r="U27" i="2"/>
  <c r="C23" i="28" s="1"/>
  <c r="U26" i="2"/>
  <c r="C22" i="28" s="1"/>
  <c r="U25" i="2"/>
  <c r="C21" i="28" s="1"/>
  <c r="U24" i="2"/>
  <c r="C20" i="28" s="1"/>
  <c r="U23" i="2"/>
  <c r="C19" i="28" s="1"/>
  <c r="U22" i="2"/>
  <c r="C18" i="28" s="1"/>
  <c r="U21" i="2"/>
  <c r="C17" i="28" s="1"/>
  <c r="U20" i="2"/>
  <c r="C16" i="28" s="1"/>
  <c r="U19" i="2"/>
  <c r="C15" i="28" s="1"/>
  <c r="U18" i="2"/>
  <c r="C14" i="28" s="1"/>
  <c r="U17" i="2"/>
  <c r="C13" i="28" s="1"/>
  <c r="U16" i="2"/>
  <c r="C12" i="28" s="1"/>
  <c r="U15" i="2"/>
  <c r="C11" i="28" s="1"/>
  <c r="U14" i="2"/>
  <c r="C10" i="28" s="1"/>
  <c r="U13" i="2"/>
  <c r="C9" i="28" s="1"/>
  <c r="U12" i="2"/>
  <c r="C8" i="28" s="1"/>
  <c r="U11" i="2"/>
  <c r="C7" i="28" s="1"/>
  <c r="D48" i="8"/>
  <c r="H48" s="1"/>
  <c r="I48" s="1"/>
  <c r="K48" s="1"/>
  <c r="P48" s="1"/>
  <c r="D49"/>
  <c r="H49" s="1"/>
  <c r="I49" s="1"/>
  <c r="K49" s="1"/>
  <c r="P49" s="1"/>
  <c r="D50"/>
  <c r="H50" s="1"/>
  <c r="I50" s="1"/>
  <c r="K50" s="1"/>
  <c r="P50" s="1"/>
  <c r="D46"/>
  <c r="D42"/>
  <c r="H42" s="1"/>
  <c r="I42" s="1"/>
  <c r="K42" s="1"/>
  <c r="P42" s="1"/>
  <c r="D43"/>
  <c r="H43" s="1"/>
  <c r="I43" s="1"/>
  <c r="K43" s="1"/>
  <c r="P43" s="1"/>
  <c r="D45"/>
  <c r="F45" s="1"/>
  <c r="O45" s="1"/>
  <c r="D41"/>
  <c r="D37"/>
  <c r="D38"/>
  <c r="F38" s="1"/>
  <c r="O38" s="1"/>
  <c r="D39"/>
  <c r="D40"/>
  <c r="F40" s="1"/>
  <c r="O40" s="1"/>
  <c r="D36"/>
  <c r="D32"/>
  <c r="F32" s="1"/>
  <c r="O32" s="1"/>
  <c r="D33"/>
  <c r="D34"/>
  <c r="F34" s="1"/>
  <c r="O34" s="1"/>
  <c r="D35"/>
  <c r="D31"/>
  <c r="F31" s="1"/>
  <c r="O31" s="1"/>
  <c r="D27"/>
  <c r="D28"/>
  <c r="H28" s="1"/>
  <c r="I28" s="1"/>
  <c r="K28" s="1"/>
  <c r="P28" s="1"/>
  <c r="D29"/>
  <c r="D30"/>
  <c r="F30" s="1"/>
  <c r="O30" s="1"/>
  <c r="D22"/>
  <c r="D23"/>
  <c r="F23" s="1"/>
  <c r="O23" s="1"/>
  <c r="D24"/>
  <c r="D25"/>
  <c r="F25" s="1"/>
  <c r="O25" s="1"/>
  <c r="D21"/>
  <c r="D12"/>
  <c r="H12" s="1"/>
  <c r="I12" s="1"/>
  <c r="K12" s="1"/>
  <c r="P12" s="1"/>
  <c r="D13"/>
  <c r="H13" s="1"/>
  <c r="I13" s="1"/>
  <c r="K13" s="1"/>
  <c r="P13" s="1"/>
  <c r="D14"/>
  <c r="D15"/>
  <c r="F15" s="1"/>
  <c r="O15" s="1"/>
  <c r="D16"/>
  <c r="H16" s="1"/>
  <c r="I16" s="1"/>
  <c r="K16" s="1"/>
  <c r="P16" s="1"/>
  <c r="D17"/>
  <c r="D18"/>
  <c r="H18" s="1"/>
  <c r="I18" s="1"/>
  <c r="K18" s="1"/>
  <c r="P18" s="1"/>
  <c r="D19"/>
  <c r="F19" s="1"/>
  <c r="O19" s="1"/>
  <c r="D20"/>
  <c r="H20" s="1"/>
  <c r="I20" s="1"/>
  <c r="K20" s="1"/>
  <c r="P20" s="1"/>
  <c r="D11"/>
  <c r="D47" i="2"/>
  <c r="F47" s="1"/>
  <c r="O47" s="1"/>
  <c r="D48"/>
  <c r="H48" s="1"/>
  <c r="I48" s="1"/>
  <c r="K48" s="1"/>
  <c r="P48" s="1"/>
  <c r="D49"/>
  <c r="F49" s="1"/>
  <c r="O49" s="1"/>
  <c r="D50"/>
  <c r="H50" s="1"/>
  <c r="I50" s="1"/>
  <c r="K50" s="1"/>
  <c r="P50" s="1"/>
  <c r="D46"/>
  <c r="H46" s="1"/>
  <c r="I46" s="1"/>
  <c r="K46" s="1"/>
  <c r="P46" s="1"/>
  <c r="D42"/>
  <c r="H42" s="1"/>
  <c r="I42" s="1"/>
  <c r="K42" s="1"/>
  <c r="P42" s="1"/>
  <c r="D43"/>
  <c r="H43" s="1"/>
  <c r="I43" s="1"/>
  <c r="K43" s="1"/>
  <c r="P43" s="1"/>
  <c r="D44"/>
  <c r="D45"/>
  <c r="H45" s="1"/>
  <c r="I45" s="1"/>
  <c r="K45" s="1"/>
  <c r="P45" s="1"/>
  <c r="D37"/>
  <c r="H37" s="1"/>
  <c r="I37" s="1"/>
  <c r="K37" s="1"/>
  <c r="P37" s="1"/>
  <c r="D38"/>
  <c r="H38" s="1"/>
  <c r="I38" s="1"/>
  <c r="K38" s="1"/>
  <c r="P38" s="1"/>
  <c r="D39"/>
  <c r="D40"/>
  <c r="H40" s="1"/>
  <c r="I40" s="1"/>
  <c r="K40" s="1"/>
  <c r="P40" s="1"/>
  <c r="D36"/>
  <c r="F36" s="1"/>
  <c r="O36" s="1"/>
  <c r="D32"/>
  <c r="F32" s="1"/>
  <c r="O32" s="1"/>
  <c r="D33"/>
  <c r="F33" s="1"/>
  <c r="O33" s="1"/>
  <c r="D34"/>
  <c r="F34" s="1"/>
  <c r="O34" s="1"/>
  <c r="D35"/>
  <c r="H35" s="1"/>
  <c r="I35" s="1"/>
  <c r="K35" s="1"/>
  <c r="P35" s="1"/>
  <c r="D31"/>
  <c r="F31" s="1"/>
  <c r="O31" s="1"/>
  <c r="D27"/>
  <c r="H27" s="1"/>
  <c r="I27" s="1"/>
  <c r="K27" s="1"/>
  <c r="P27" s="1"/>
  <c r="D28"/>
  <c r="F28" s="1"/>
  <c r="O28" s="1"/>
  <c r="D29"/>
  <c r="H29" s="1"/>
  <c r="I29" s="1"/>
  <c r="K29" s="1"/>
  <c r="P29" s="1"/>
  <c r="D26"/>
  <c r="H26" s="1"/>
  <c r="I26" s="1"/>
  <c r="K26" s="1"/>
  <c r="P26" s="1"/>
  <c r="D22"/>
  <c r="F22" s="1"/>
  <c r="O22" s="1"/>
  <c r="D23"/>
  <c r="F23" s="1"/>
  <c r="O23" s="1"/>
  <c r="D25"/>
  <c r="H25" s="1"/>
  <c r="I25" s="1"/>
  <c r="K25" s="1"/>
  <c r="P25" s="1"/>
  <c r="D12"/>
  <c r="H12" s="1"/>
  <c r="I12" s="1"/>
  <c r="K12" s="1"/>
  <c r="P12" s="1"/>
  <c r="D13"/>
  <c r="D15"/>
  <c r="H15" s="1"/>
  <c r="I15" s="1"/>
  <c r="K15" s="1"/>
  <c r="P15" s="1"/>
  <c r="D16"/>
  <c r="D17"/>
  <c r="D18"/>
  <c r="D20"/>
  <c r="F20" s="1"/>
  <c r="O20" s="1"/>
  <c r="D11"/>
  <c r="D14"/>
  <c r="H14" s="1"/>
  <c r="I14" s="1"/>
  <c r="K14" s="1"/>
  <c r="P14" s="1"/>
  <c r="D19"/>
  <c r="D21"/>
  <c r="H21" s="1"/>
  <c r="I21" s="1"/>
  <c r="K21" s="1"/>
  <c r="P21" s="1"/>
  <c r="D51"/>
  <c r="F51" s="1"/>
  <c r="O51" s="1"/>
  <c r="D52"/>
  <c r="F52" s="1"/>
  <c r="O52" s="1"/>
  <c r="D53"/>
  <c r="F53" s="1"/>
  <c r="O53" s="1"/>
  <c r="D54"/>
  <c r="F54" s="1"/>
  <c r="O54" s="1"/>
  <c r="D55"/>
  <c r="F55" s="1"/>
  <c r="O55" s="1"/>
  <c r="D56"/>
  <c r="F56" s="1"/>
  <c r="O56" s="1"/>
  <c r="D57"/>
  <c r="F57" s="1"/>
  <c r="O57" s="1"/>
  <c r="D58"/>
  <c r="F58" s="1"/>
  <c r="O58" s="1"/>
  <c r="D59"/>
  <c r="F59" s="1"/>
  <c r="O59" s="1"/>
  <c r="D60"/>
  <c r="F60" s="1"/>
  <c r="O60" s="1"/>
  <c r="D61"/>
  <c r="F61" s="1"/>
  <c r="O61" s="1"/>
  <c r="D62"/>
  <c r="F62" s="1"/>
  <c r="O62" s="1"/>
  <c r="D63"/>
  <c r="F63" s="1"/>
  <c r="O63" s="1"/>
  <c r="D64"/>
  <c r="F64" s="1"/>
  <c r="O64" s="1"/>
  <c r="D65"/>
  <c r="F65" s="1"/>
  <c r="O65" s="1"/>
  <c r="D66"/>
  <c r="F66" s="1"/>
  <c r="O66" s="1"/>
  <c r="D67"/>
  <c r="F67" s="1"/>
  <c r="O67" s="1"/>
  <c r="D68"/>
  <c r="F68" s="1"/>
  <c r="O68" s="1"/>
  <c r="D69"/>
  <c r="F69" s="1"/>
  <c r="O69" s="1"/>
  <c r="D70"/>
  <c r="F70" s="1"/>
  <c r="O70" s="1"/>
  <c r="D26" i="8"/>
  <c r="D44"/>
  <c r="D47"/>
  <c r="H47" s="1"/>
  <c r="I47" s="1"/>
  <c r="K47" s="1"/>
  <c r="P47" s="1"/>
  <c r="D51"/>
  <c r="F51" s="1"/>
  <c r="O51" s="1"/>
  <c r="D52"/>
  <c r="F52" s="1"/>
  <c r="O52" s="1"/>
  <c r="D53"/>
  <c r="F53" s="1"/>
  <c r="O53" s="1"/>
  <c r="D54"/>
  <c r="F54" s="1"/>
  <c r="O54" s="1"/>
  <c r="D55"/>
  <c r="F55" s="1"/>
  <c r="O55" s="1"/>
  <c r="D56"/>
  <c r="F56" s="1"/>
  <c r="O56" s="1"/>
  <c r="D57"/>
  <c r="F57" s="1"/>
  <c r="O57" s="1"/>
  <c r="D58"/>
  <c r="F58" s="1"/>
  <c r="O58" s="1"/>
  <c r="D59"/>
  <c r="F59" s="1"/>
  <c r="O59" s="1"/>
  <c r="D60"/>
  <c r="F60" s="1"/>
  <c r="O60" s="1"/>
  <c r="D61"/>
  <c r="F61" s="1"/>
  <c r="O61" s="1"/>
  <c r="D62"/>
  <c r="F62" s="1"/>
  <c r="O62" s="1"/>
  <c r="D63"/>
  <c r="F63" s="1"/>
  <c r="O63" s="1"/>
  <c r="D64"/>
  <c r="F64" s="1"/>
  <c r="O64" s="1"/>
  <c r="D65"/>
  <c r="F65" s="1"/>
  <c r="O65" s="1"/>
  <c r="D66"/>
  <c r="F66" s="1"/>
  <c r="O66" s="1"/>
  <c r="D67"/>
  <c r="F67" s="1"/>
  <c r="O67" s="1"/>
  <c r="D68"/>
  <c r="F68" s="1"/>
  <c r="O68" s="1"/>
  <c r="D69"/>
  <c r="F69" s="1"/>
  <c r="O69" s="1"/>
  <c r="D70"/>
  <c r="F70" s="1"/>
  <c r="O70" s="1"/>
  <c r="K72"/>
  <c r="K75"/>
  <c r="K76"/>
  <c r="K78"/>
  <c r="K80"/>
  <c r="K82"/>
  <c r="K89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F2" i="3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E14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E29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E44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E59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E74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E89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E104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E119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E134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E149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E164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E179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E194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E209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E224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E239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E254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E269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8"/>
  <c r="G278" s="1"/>
  <c r="F279"/>
  <c r="G279" s="1"/>
  <c r="F280"/>
  <c r="G280" s="1"/>
  <c r="E284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E299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0"/>
  <c r="G310" s="1"/>
  <c r="E314"/>
  <c r="F316"/>
  <c r="G316" s="1"/>
  <c r="F317"/>
  <c r="G317" s="1"/>
  <c r="F318"/>
  <c r="G318" s="1"/>
  <c r="F319"/>
  <c r="G319" s="1"/>
  <c r="F320"/>
  <c r="G320" s="1"/>
  <c r="F321"/>
  <c r="G321" s="1"/>
  <c r="F322"/>
  <c r="G322" s="1"/>
  <c r="F323"/>
  <c r="G323" s="1"/>
  <c r="F324"/>
  <c r="G324" s="1"/>
  <c r="F325"/>
  <c r="G325" s="1"/>
  <c r="E329"/>
  <c r="F331"/>
  <c r="G331" s="1"/>
  <c r="F332"/>
  <c r="G332" s="1"/>
  <c r="F333"/>
  <c r="G333" s="1"/>
  <c r="F334"/>
  <c r="G334" s="1"/>
  <c r="F335"/>
  <c r="G335" s="1"/>
  <c r="F336"/>
  <c r="G336" s="1"/>
  <c r="F337"/>
  <c r="G337" s="1"/>
  <c r="F338"/>
  <c r="G338" s="1"/>
  <c r="F339"/>
  <c r="G339" s="1"/>
  <c r="F340"/>
  <c r="G340" s="1"/>
  <c r="E344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4"/>
  <c r="G354" s="1"/>
  <c r="F355"/>
  <c r="G355" s="1"/>
  <c r="E359"/>
  <c r="F361"/>
  <c r="G361" s="1"/>
  <c r="F362"/>
  <c r="G362" s="1"/>
  <c r="F363"/>
  <c r="G363" s="1"/>
  <c r="F364"/>
  <c r="G364" s="1"/>
  <c r="F365"/>
  <c r="G365" s="1"/>
  <c r="F366"/>
  <c r="G366" s="1"/>
  <c r="F367"/>
  <c r="G367" s="1"/>
  <c r="F368"/>
  <c r="G368" s="1"/>
  <c r="F369"/>
  <c r="G369" s="1"/>
  <c r="F370"/>
  <c r="G370" s="1"/>
  <c r="E374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E389"/>
  <c r="F391"/>
  <c r="G391" s="1"/>
  <c r="F392"/>
  <c r="G392" s="1"/>
  <c r="F393"/>
  <c r="G393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E404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14"/>
  <c r="G414" s="1"/>
  <c r="F415"/>
  <c r="G415" s="1"/>
  <c r="E419"/>
  <c r="F421"/>
  <c r="G421" s="1"/>
  <c r="F422"/>
  <c r="G422" s="1"/>
  <c r="F423"/>
  <c r="G423" s="1"/>
  <c r="F424"/>
  <c r="G424" s="1"/>
  <c r="F425"/>
  <c r="G425" s="1"/>
  <c r="F426"/>
  <c r="G426" s="1"/>
  <c r="F427"/>
  <c r="G427" s="1"/>
  <c r="F428"/>
  <c r="G428" s="1"/>
  <c r="F429"/>
  <c r="G429" s="1"/>
  <c r="F430"/>
  <c r="G430" s="1"/>
  <c r="E434"/>
  <c r="F436"/>
  <c r="G436" s="1"/>
  <c r="F437"/>
  <c r="G437" s="1"/>
  <c r="F438"/>
  <c r="G438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E449"/>
  <c r="F451"/>
  <c r="G451" s="1"/>
  <c r="F452"/>
  <c r="G452" s="1"/>
  <c r="F453"/>
  <c r="G453" s="1"/>
  <c r="F454"/>
  <c r="G454" s="1"/>
  <c r="F455"/>
  <c r="G455" s="1"/>
  <c r="F456"/>
  <c r="G456" s="1"/>
  <c r="F457"/>
  <c r="G457" s="1"/>
  <c r="F458"/>
  <c r="G458" s="1"/>
  <c r="F459"/>
  <c r="G459" s="1"/>
  <c r="F460"/>
  <c r="G460" s="1"/>
  <c r="F2" i="11"/>
  <c r="G4"/>
  <c r="H4" s="1"/>
  <c r="M4"/>
  <c r="G5"/>
  <c r="H5" s="1"/>
  <c r="G6"/>
  <c r="H6" s="1"/>
  <c r="I6" s="1"/>
  <c r="G7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F17"/>
  <c r="C19"/>
  <c r="C34" s="1"/>
  <c r="C49" s="1"/>
  <c r="C64" s="1"/>
  <c r="M64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F32"/>
  <c r="G34"/>
  <c r="H34" s="1"/>
  <c r="G35"/>
  <c r="H35" s="1"/>
  <c r="I35" s="1"/>
  <c r="G36"/>
  <c r="H36" s="1"/>
  <c r="I36" s="1"/>
  <c r="G37"/>
  <c r="H37" s="1"/>
  <c r="I37" s="1"/>
  <c r="G38"/>
  <c r="H38" s="1"/>
  <c r="I38" s="1"/>
  <c r="G39"/>
  <c r="H39" s="1"/>
  <c r="I39" s="1"/>
  <c r="G40"/>
  <c r="H40" s="1"/>
  <c r="I40" s="1"/>
  <c r="G41"/>
  <c r="H41" s="1"/>
  <c r="I41" s="1"/>
  <c r="G42"/>
  <c r="H42" s="1"/>
  <c r="I42" s="1"/>
  <c r="G43"/>
  <c r="H43" s="1"/>
  <c r="I43" s="1"/>
  <c r="F47"/>
  <c r="G49"/>
  <c r="H49" s="1"/>
  <c r="I49" s="1"/>
  <c r="G50"/>
  <c r="H50" s="1"/>
  <c r="I50" s="1"/>
  <c r="G51"/>
  <c r="H51" s="1"/>
  <c r="I51" s="1"/>
  <c r="G52"/>
  <c r="H52" s="1"/>
  <c r="I52" s="1"/>
  <c r="G53"/>
  <c r="H53" s="1"/>
  <c r="I53" s="1"/>
  <c r="G54"/>
  <c r="H54" s="1"/>
  <c r="I54" s="1"/>
  <c r="G55"/>
  <c r="H55" s="1"/>
  <c r="I55" s="1"/>
  <c r="G56"/>
  <c r="H56" s="1"/>
  <c r="I56" s="1"/>
  <c r="G57"/>
  <c r="H57" s="1"/>
  <c r="I57" s="1"/>
  <c r="G58"/>
  <c r="H58" s="1"/>
  <c r="I58" s="1"/>
  <c r="F62"/>
  <c r="G64"/>
  <c r="H64" s="1"/>
  <c r="G65"/>
  <c r="H65" s="1"/>
  <c r="I65" s="1"/>
  <c r="G66"/>
  <c r="H66" s="1"/>
  <c r="I66" s="1"/>
  <c r="G67"/>
  <c r="H67" s="1"/>
  <c r="I67" s="1"/>
  <c r="G68"/>
  <c r="H68" s="1"/>
  <c r="I68" s="1"/>
  <c r="G69"/>
  <c r="H69" s="1"/>
  <c r="I69" s="1"/>
  <c r="G70"/>
  <c r="H70" s="1"/>
  <c r="I70" s="1"/>
  <c r="G71"/>
  <c r="H71" s="1"/>
  <c r="I71" s="1"/>
  <c r="G72"/>
  <c r="H72" s="1"/>
  <c r="I72" s="1"/>
  <c r="G73"/>
  <c r="H73" s="1"/>
  <c r="I73" s="1"/>
  <c r="F77"/>
  <c r="G79"/>
  <c r="H79" s="1"/>
  <c r="I79" s="1"/>
  <c r="M79"/>
  <c r="G80"/>
  <c r="H80" s="1"/>
  <c r="I80" s="1"/>
  <c r="G81"/>
  <c r="H81" s="1"/>
  <c r="I81" s="1"/>
  <c r="G82"/>
  <c r="H82" s="1"/>
  <c r="I82" s="1"/>
  <c r="G83"/>
  <c r="H83" s="1"/>
  <c r="I83" s="1"/>
  <c r="G84"/>
  <c r="H84" s="1"/>
  <c r="I84" s="1"/>
  <c r="G85"/>
  <c r="H85" s="1"/>
  <c r="I85" s="1"/>
  <c r="G86"/>
  <c r="H86" s="1"/>
  <c r="I86" s="1"/>
  <c r="G87"/>
  <c r="H87" s="1"/>
  <c r="I87" s="1"/>
  <c r="G88"/>
  <c r="H88" s="1"/>
  <c r="I88" s="1"/>
  <c r="F92"/>
  <c r="C94"/>
  <c r="G94"/>
  <c r="H94" s="1"/>
  <c r="J94" s="1"/>
  <c r="N94" s="1"/>
  <c r="G95"/>
  <c r="H95" s="1"/>
  <c r="I95" s="1"/>
  <c r="G96"/>
  <c r="H96" s="1"/>
  <c r="I96" s="1"/>
  <c r="G97"/>
  <c r="H97" s="1"/>
  <c r="I97" s="1"/>
  <c r="G98"/>
  <c r="H98" s="1"/>
  <c r="I98" s="1"/>
  <c r="G99"/>
  <c r="H99" s="1"/>
  <c r="I99" s="1"/>
  <c r="G100"/>
  <c r="H100" s="1"/>
  <c r="I100" s="1"/>
  <c r="G101"/>
  <c r="H101" s="1"/>
  <c r="I101" s="1"/>
  <c r="G102"/>
  <c r="H102" s="1"/>
  <c r="I102" s="1"/>
  <c r="G103"/>
  <c r="H103" s="1"/>
  <c r="I103" s="1"/>
  <c r="F107"/>
  <c r="G109"/>
  <c r="H109" s="1"/>
  <c r="G110"/>
  <c r="H110" s="1"/>
  <c r="I110" s="1"/>
  <c r="G111"/>
  <c r="H111" s="1"/>
  <c r="I111" s="1"/>
  <c r="G112"/>
  <c r="H112" s="1"/>
  <c r="I112" s="1"/>
  <c r="G113"/>
  <c r="H113" s="1"/>
  <c r="I113" s="1"/>
  <c r="G114"/>
  <c r="H114" s="1"/>
  <c r="I114" s="1"/>
  <c r="G115"/>
  <c r="H115" s="1"/>
  <c r="I115" s="1"/>
  <c r="G116"/>
  <c r="H116" s="1"/>
  <c r="I116" s="1"/>
  <c r="G117"/>
  <c r="H117" s="1"/>
  <c r="I117" s="1"/>
  <c r="G118"/>
  <c r="H118" s="1"/>
  <c r="I118" s="1"/>
  <c r="F122"/>
  <c r="G124"/>
  <c r="H124" s="1"/>
  <c r="G125"/>
  <c r="H125" s="1"/>
  <c r="I125" s="1"/>
  <c r="G126"/>
  <c r="H126" s="1"/>
  <c r="I126" s="1"/>
  <c r="G127"/>
  <c r="H127" s="1"/>
  <c r="I127" s="1"/>
  <c r="G128"/>
  <c r="H128" s="1"/>
  <c r="I128" s="1"/>
  <c r="G129"/>
  <c r="H129" s="1"/>
  <c r="I129" s="1"/>
  <c r="G130"/>
  <c r="H130" s="1"/>
  <c r="I130" s="1"/>
  <c r="G131"/>
  <c r="H131" s="1"/>
  <c r="I131" s="1"/>
  <c r="G132"/>
  <c r="H132" s="1"/>
  <c r="I132" s="1"/>
  <c r="G133"/>
  <c r="H133" s="1"/>
  <c r="I133" s="1"/>
  <c r="F137"/>
  <c r="G139"/>
  <c r="H139" s="1"/>
  <c r="G140"/>
  <c r="H140" s="1"/>
  <c r="I140" s="1"/>
  <c r="G141"/>
  <c r="H141" s="1"/>
  <c r="I141" s="1"/>
  <c r="G142"/>
  <c r="H142" s="1"/>
  <c r="I142" s="1"/>
  <c r="G143"/>
  <c r="H143" s="1"/>
  <c r="I143" s="1"/>
  <c r="G144"/>
  <c r="H144" s="1"/>
  <c r="I144" s="1"/>
  <c r="G145"/>
  <c r="H145" s="1"/>
  <c r="I145" s="1"/>
  <c r="G146"/>
  <c r="H146" s="1"/>
  <c r="I146" s="1"/>
  <c r="G147"/>
  <c r="H147" s="1"/>
  <c r="I147" s="1"/>
  <c r="G148"/>
  <c r="H148" s="1"/>
  <c r="I148" s="1"/>
  <c r="F152"/>
  <c r="G154"/>
  <c r="H154" s="1"/>
  <c r="I154" s="1"/>
  <c r="M154"/>
  <c r="G155"/>
  <c r="H155" s="1"/>
  <c r="G156"/>
  <c r="H156" s="1"/>
  <c r="I156" s="1"/>
  <c r="G157"/>
  <c r="H157" s="1"/>
  <c r="I157" s="1"/>
  <c r="G158"/>
  <c r="H158" s="1"/>
  <c r="I158" s="1"/>
  <c r="G159"/>
  <c r="H159" s="1"/>
  <c r="I159" s="1"/>
  <c r="G160"/>
  <c r="H160" s="1"/>
  <c r="I160" s="1"/>
  <c r="G161"/>
  <c r="H161" s="1"/>
  <c r="I161" s="1"/>
  <c r="G162"/>
  <c r="H162" s="1"/>
  <c r="I162" s="1"/>
  <c r="G163"/>
  <c r="H163" s="1"/>
  <c r="I163" s="1"/>
  <c r="F167"/>
  <c r="C169"/>
  <c r="C184" s="1"/>
  <c r="G169"/>
  <c r="H169" s="1"/>
  <c r="G170"/>
  <c r="H170" s="1"/>
  <c r="I170" s="1"/>
  <c r="G171"/>
  <c r="H171" s="1"/>
  <c r="I171" s="1"/>
  <c r="G172"/>
  <c r="H172" s="1"/>
  <c r="I172" s="1"/>
  <c r="G173"/>
  <c r="H173" s="1"/>
  <c r="I173" s="1"/>
  <c r="G174"/>
  <c r="H174" s="1"/>
  <c r="I174" s="1"/>
  <c r="G175"/>
  <c r="H175" s="1"/>
  <c r="I175" s="1"/>
  <c r="G176"/>
  <c r="H176" s="1"/>
  <c r="I176" s="1"/>
  <c r="G177"/>
  <c r="H177" s="1"/>
  <c r="I177" s="1"/>
  <c r="G178"/>
  <c r="H178" s="1"/>
  <c r="I178" s="1"/>
  <c r="F182"/>
  <c r="G184"/>
  <c r="H184" s="1"/>
  <c r="J184" s="1"/>
  <c r="G185"/>
  <c r="H185" s="1"/>
  <c r="I185" s="1"/>
  <c r="G186"/>
  <c r="H186" s="1"/>
  <c r="I186" s="1"/>
  <c r="G187"/>
  <c r="H187" s="1"/>
  <c r="I187" s="1"/>
  <c r="G188"/>
  <c r="H188" s="1"/>
  <c r="I188" s="1"/>
  <c r="G189"/>
  <c r="H189" s="1"/>
  <c r="I189" s="1"/>
  <c r="G190"/>
  <c r="H190" s="1"/>
  <c r="I190" s="1"/>
  <c r="G191"/>
  <c r="H191" s="1"/>
  <c r="I191" s="1"/>
  <c r="G192"/>
  <c r="H192" s="1"/>
  <c r="I192" s="1"/>
  <c r="G193"/>
  <c r="H193" s="1"/>
  <c r="I193" s="1"/>
  <c r="F197"/>
  <c r="G199"/>
  <c r="H199" s="1"/>
  <c r="I199" s="1"/>
  <c r="G200"/>
  <c r="H200" s="1"/>
  <c r="I200" s="1"/>
  <c r="G201"/>
  <c r="H201" s="1"/>
  <c r="I201" s="1"/>
  <c r="G202"/>
  <c r="H202" s="1"/>
  <c r="I202" s="1"/>
  <c r="G203"/>
  <c r="H203" s="1"/>
  <c r="I203" s="1"/>
  <c r="G204"/>
  <c r="H204" s="1"/>
  <c r="I204" s="1"/>
  <c r="G205"/>
  <c r="H205" s="1"/>
  <c r="I205" s="1"/>
  <c r="G206"/>
  <c r="H206" s="1"/>
  <c r="I206" s="1"/>
  <c r="G207"/>
  <c r="H207" s="1"/>
  <c r="I207" s="1"/>
  <c r="G208"/>
  <c r="H208" s="1"/>
  <c r="I208" s="1"/>
  <c r="F212"/>
  <c r="G214"/>
  <c r="H214" s="1"/>
  <c r="G215"/>
  <c r="H215" s="1"/>
  <c r="I215" s="1"/>
  <c r="G216"/>
  <c r="H216" s="1"/>
  <c r="I216" s="1"/>
  <c r="G217"/>
  <c r="H217" s="1"/>
  <c r="I217" s="1"/>
  <c r="G218"/>
  <c r="H218" s="1"/>
  <c r="I218" s="1"/>
  <c r="G219"/>
  <c r="H219" s="1"/>
  <c r="I219" s="1"/>
  <c r="G220"/>
  <c r="H220" s="1"/>
  <c r="I220" s="1"/>
  <c r="G221"/>
  <c r="H221" s="1"/>
  <c r="I221" s="1"/>
  <c r="G222"/>
  <c r="H222" s="1"/>
  <c r="I222" s="1"/>
  <c r="G223"/>
  <c r="H223" s="1"/>
  <c r="I223" s="1"/>
  <c r="F227"/>
  <c r="G229"/>
  <c r="H229" s="1"/>
  <c r="I229" s="1"/>
  <c r="M229"/>
  <c r="G230"/>
  <c r="H230" s="1"/>
  <c r="J230" s="1"/>
  <c r="N230" s="1"/>
  <c r="G231"/>
  <c r="H231" s="1"/>
  <c r="I231" s="1"/>
  <c r="G232"/>
  <c r="H232" s="1"/>
  <c r="I232" s="1"/>
  <c r="G233"/>
  <c r="H233" s="1"/>
  <c r="I233" s="1"/>
  <c r="G234"/>
  <c r="H234" s="1"/>
  <c r="I234" s="1"/>
  <c r="G235"/>
  <c r="H235" s="1"/>
  <c r="I235" s="1"/>
  <c r="G236"/>
  <c r="H236" s="1"/>
  <c r="I236" s="1"/>
  <c r="G237"/>
  <c r="H237" s="1"/>
  <c r="I237" s="1"/>
  <c r="G238"/>
  <c r="H238" s="1"/>
  <c r="I238" s="1"/>
  <c r="F242"/>
  <c r="C244"/>
  <c r="G244"/>
  <c r="H244" s="1"/>
  <c r="J244" s="1"/>
  <c r="N244" s="1"/>
  <c r="G245"/>
  <c r="H245" s="1"/>
  <c r="I245" s="1"/>
  <c r="G246"/>
  <c r="H246" s="1"/>
  <c r="I246" s="1"/>
  <c r="G247"/>
  <c r="H247" s="1"/>
  <c r="I247" s="1"/>
  <c r="G248"/>
  <c r="H248" s="1"/>
  <c r="I248" s="1"/>
  <c r="G249"/>
  <c r="H249" s="1"/>
  <c r="I249" s="1"/>
  <c r="G250"/>
  <c r="H250" s="1"/>
  <c r="I250" s="1"/>
  <c r="G251"/>
  <c r="H251" s="1"/>
  <c r="I251" s="1"/>
  <c r="G252"/>
  <c r="H252" s="1"/>
  <c r="I252" s="1"/>
  <c r="G253"/>
  <c r="H253" s="1"/>
  <c r="I253" s="1"/>
  <c r="F257"/>
  <c r="G259"/>
  <c r="H259" s="1"/>
  <c r="J259" s="1"/>
  <c r="N259" s="1"/>
  <c r="G260"/>
  <c r="H260" s="1"/>
  <c r="I260" s="1"/>
  <c r="G261"/>
  <c r="H261" s="1"/>
  <c r="I261" s="1"/>
  <c r="G262"/>
  <c r="H262" s="1"/>
  <c r="I262" s="1"/>
  <c r="G263"/>
  <c r="H263" s="1"/>
  <c r="I263" s="1"/>
  <c r="G264"/>
  <c r="H264" s="1"/>
  <c r="I264" s="1"/>
  <c r="G265"/>
  <c r="H265" s="1"/>
  <c r="I265" s="1"/>
  <c r="G266"/>
  <c r="H266" s="1"/>
  <c r="I266" s="1"/>
  <c r="G267"/>
  <c r="H267" s="1"/>
  <c r="I267" s="1"/>
  <c r="G268"/>
  <c r="H268" s="1"/>
  <c r="I268" s="1"/>
  <c r="F272"/>
  <c r="G274"/>
  <c r="H274" s="1"/>
  <c r="J274" s="1"/>
  <c r="G275"/>
  <c r="H275" s="1"/>
  <c r="I275" s="1"/>
  <c r="G276"/>
  <c r="H276" s="1"/>
  <c r="I276" s="1"/>
  <c r="G277"/>
  <c r="H277" s="1"/>
  <c r="I277" s="1"/>
  <c r="G278"/>
  <c r="H278" s="1"/>
  <c r="I278" s="1"/>
  <c r="G279"/>
  <c r="H279" s="1"/>
  <c r="I279" s="1"/>
  <c r="G280"/>
  <c r="H280" s="1"/>
  <c r="I280" s="1"/>
  <c r="G281"/>
  <c r="H281" s="1"/>
  <c r="I281" s="1"/>
  <c r="G282"/>
  <c r="H282" s="1"/>
  <c r="I282" s="1"/>
  <c r="G283"/>
  <c r="H283" s="1"/>
  <c r="I283" s="1"/>
  <c r="F287"/>
  <c r="G289"/>
  <c r="H289" s="1"/>
  <c r="I289" s="1"/>
  <c r="G290"/>
  <c r="H290" s="1"/>
  <c r="I290" s="1"/>
  <c r="G291"/>
  <c r="H291" s="1"/>
  <c r="I291" s="1"/>
  <c r="G292"/>
  <c r="H292" s="1"/>
  <c r="I292" s="1"/>
  <c r="G293"/>
  <c r="H293" s="1"/>
  <c r="I293" s="1"/>
  <c r="G294"/>
  <c r="H294" s="1"/>
  <c r="I294" s="1"/>
  <c r="G295"/>
  <c r="H295" s="1"/>
  <c r="I295" s="1"/>
  <c r="G296"/>
  <c r="H296" s="1"/>
  <c r="I296" s="1"/>
  <c r="G297"/>
  <c r="H297" s="1"/>
  <c r="I297" s="1"/>
  <c r="G298"/>
  <c r="H298" s="1"/>
  <c r="I298" s="1"/>
  <c r="F302"/>
  <c r="D304"/>
  <c r="D305" s="1"/>
  <c r="G304"/>
  <c r="H304" s="1"/>
  <c r="J304" s="1"/>
  <c r="M304"/>
  <c r="U304"/>
  <c r="G305"/>
  <c r="H305" s="1"/>
  <c r="U305"/>
  <c r="G306"/>
  <c r="H306" s="1"/>
  <c r="U306"/>
  <c r="G307"/>
  <c r="H307" s="1"/>
  <c r="P307" s="1"/>
  <c r="U307"/>
  <c r="G308"/>
  <c r="H308" s="1"/>
  <c r="P308" s="1"/>
  <c r="U308"/>
  <c r="G309"/>
  <c r="H309" s="1"/>
  <c r="P309" s="1"/>
  <c r="U309"/>
  <c r="G310"/>
  <c r="H310" s="1"/>
  <c r="P310" s="1"/>
  <c r="U310"/>
  <c r="G311"/>
  <c r="H311" s="1"/>
  <c r="I311" s="1"/>
  <c r="U311"/>
  <c r="G312"/>
  <c r="H312" s="1"/>
  <c r="I312" s="1"/>
  <c r="U312"/>
  <c r="G313"/>
  <c r="H313" s="1"/>
  <c r="I313" s="1"/>
  <c r="U313"/>
  <c r="F317"/>
  <c r="C319"/>
  <c r="C334" s="1"/>
  <c r="G319"/>
  <c r="H319" s="1"/>
  <c r="U319"/>
  <c r="G320"/>
  <c r="H320" s="1"/>
  <c r="I320" s="1"/>
  <c r="U320"/>
  <c r="G321"/>
  <c r="H321" s="1"/>
  <c r="I321" s="1"/>
  <c r="U321"/>
  <c r="G322"/>
  <c r="H322" s="1"/>
  <c r="I322" s="1"/>
  <c r="U322"/>
  <c r="G323"/>
  <c r="H323" s="1"/>
  <c r="U323"/>
  <c r="G324"/>
  <c r="H324" s="1"/>
  <c r="U324"/>
  <c r="G325"/>
  <c r="H325" s="1"/>
  <c r="U325"/>
  <c r="G326"/>
  <c r="H326" s="1"/>
  <c r="I326" s="1"/>
  <c r="U326"/>
  <c r="G327"/>
  <c r="H327" s="1"/>
  <c r="I327" s="1"/>
  <c r="U327"/>
  <c r="G328"/>
  <c r="H328" s="1"/>
  <c r="I328" s="1"/>
  <c r="U328"/>
  <c r="F332"/>
  <c r="G334"/>
  <c r="H334" s="1"/>
  <c r="J334" s="1"/>
  <c r="K334" s="1"/>
  <c r="U334"/>
  <c r="G335"/>
  <c r="H335" s="1"/>
  <c r="P335" s="1"/>
  <c r="U335"/>
  <c r="G336"/>
  <c r="H336" s="1"/>
  <c r="U336"/>
  <c r="G337"/>
  <c r="H337" s="1"/>
  <c r="U337"/>
  <c r="G338"/>
  <c r="H338" s="1"/>
  <c r="I338" s="1"/>
  <c r="U338"/>
  <c r="G339"/>
  <c r="H339" s="1"/>
  <c r="I339" s="1"/>
  <c r="U339"/>
  <c r="G340"/>
  <c r="H340" s="1"/>
  <c r="I340" s="1"/>
  <c r="U340"/>
  <c r="G341"/>
  <c r="H341" s="1"/>
  <c r="I341" s="1"/>
  <c r="U341"/>
  <c r="G342"/>
  <c r="H342" s="1"/>
  <c r="I342" s="1"/>
  <c r="U342"/>
  <c r="G343"/>
  <c r="H343" s="1"/>
  <c r="I343" s="1"/>
  <c r="U343"/>
  <c r="F347"/>
  <c r="G349"/>
  <c r="H349" s="1"/>
  <c r="U349"/>
  <c r="G350"/>
  <c r="H350" s="1"/>
  <c r="U350"/>
  <c r="G351"/>
  <c r="H351" s="1"/>
  <c r="I351" s="1"/>
  <c r="U351"/>
  <c r="G352"/>
  <c r="H352" s="1"/>
  <c r="U352"/>
  <c r="G353"/>
  <c r="H353" s="1"/>
  <c r="P353" s="1"/>
  <c r="U353"/>
  <c r="G354"/>
  <c r="H354" s="1"/>
  <c r="I354" s="1"/>
  <c r="U354"/>
  <c r="G355"/>
  <c r="H355" s="1"/>
  <c r="U355"/>
  <c r="G356"/>
  <c r="H356" s="1"/>
  <c r="I356" s="1"/>
  <c r="U356"/>
  <c r="G357"/>
  <c r="H357" s="1"/>
  <c r="I357" s="1"/>
  <c r="U357"/>
  <c r="G358"/>
  <c r="H358" s="1"/>
  <c r="I358" s="1"/>
  <c r="U358"/>
  <c r="F362"/>
  <c r="G364"/>
  <c r="H364" s="1"/>
  <c r="I364" s="1"/>
  <c r="U364"/>
  <c r="G365"/>
  <c r="H365" s="1"/>
  <c r="U365"/>
  <c r="G366"/>
  <c r="H366" s="1"/>
  <c r="U366"/>
  <c r="G367"/>
  <c r="H367" s="1"/>
  <c r="P367" s="1"/>
  <c r="U367"/>
  <c r="G368"/>
  <c r="H368" s="1"/>
  <c r="P368" s="1"/>
  <c r="U368"/>
  <c r="G369"/>
  <c r="H369" s="1"/>
  <c r="P369" s="1"/>
  <c r="U369"/>
  <c r="G370"/>
  <c r="H370" s="1"/>
  <c r="I370" s="1"/>
  <c r="U370"/>
  <c r="G371"/>
  <c r="H371" s="1"/>
  <c r="I371" s="1"/>
  <c r="U371"/>
  <c r="G372"/>
  <c r="H372" s="1"/>
  <c r="I372" s="1"/>
  <c r="U372"/>
  <c r="G373"/>
  <c r="H373" s="1"/>
  <c r="I373" s="1"/>
  <c r="U373"/>
  <c r="F377"/>
  <c r="D379"/>
  <c r="D380" s="1"/>
  <c r="D381" s="1"/>
  <c r="D382" s="1"/>
  <c r="D383" s="1"/>
  <c r="D384" s="1"/>
  <c r="D385" s="1"/>
  <c r="D386" s="1"/>
  <c r="D387" s="1"/>
  <c r="D388" s="1"/>
  <c r="G379"/>
  <c r="H379" s="1"/>
  <c r="M379"/>
  <c r="U379"/>
  <c r="G380"/>
  <c r="H380" s="1"/>
  <c r="I380" s="1"/>
  <c r="U380"/>
  <c r="G381"/>
  <c r="H381" s="1"/>
  <c r="U381"/>
  <c r="G382"/>
  <c r="H382" s="1"/>
  <c r="I382" s="1"/>
  <c r="U382"/>
  <c r="G383"/>
  <c r="H383" s="1"/>
  <c r="U383"/>
  <c r="G384"/>
  <c r="H384" s="1"/>
  <c r="I384" s="1"/>
  <c r="U384"/>
  <c r="G385"/>
  <c r="H385" s="1"/>
  <c r="P385" s="1"/>
  <c r="U385"/>
  <c r="G386"/>
  <c r="H386" s="1"/>
  <c r="I386" s="1"/>
  <c r="U386"/>
  <c r="G387"/>
  <c r="H387" s="1"/>
  <c r="I387" s="1"/>
  <c r="U387"/>
  <c r="G388"/>
  <c r="H388" s="1"/>
  <c r="I388" s="1"/>
  <c r="U388"/>
  <c r="F392"/>
  <c r="C394"/>
  <c r="C409" s="1"/>
  <c r="M409" s="1"/>
  <c r="G394"/>
  <c r="H394" s="1"/>
  <c r="I394" s="1"/>
  <c r="U394"/>
  <c r="G395"/>
  <c r="H395" s="1"/>
  <c r="U395"/>
  <c r="G396"/>
  <c r="H396" s="1"/>
  <c r="U396"/>
  <c r="G397"/>
  <c r="H397" s="1"/>
  <c r="I397" s="1"/>
  <c r="U397"/>
  <c r="G398"/>
  <c r="H398" s="1"/>
  <c r="U398"/>
  <c r="G399"/>
  <c r="H399" s="1"/>
  <c r="I399" s="1"/>
  <c r="U399"/>
  <c r="G400"/>
  <c r="H400" s="1"/>
  <c r="U400"/>
  <c r="G401"/>
  <c r="H401" s="1"/>
  <c r="I401" s="1"/>
  <c r="U401"/>
  <c r="G402"/>
  <c r="H402" s="1"/>
  <c r="I402" s="1"/>
  <c r="U402"/>
  <c r="G403"/>
  <c r="H403" s="1"/>
  <c r="I403" s="1"/>
  <c r="U403"/>
  <c r="F407"/>
  <c r="G409"/>
  <c r="H409" s="1"/>
  <c r="J409" s="1"/>
  <c r="K409" s="1"/>
  <c r="U409"/>
  <c r="G410"/>
  <c r="H410" s="1"/>
  <c r="U410"/>
  <c r="G411"/>
  <c r="H411" s="1"/>
  <c r="U411"/>
  <c r="G412"/>
  <c r="H412" s="1"/>
  <c r="U412"/>
  <c r="G413"/>
  <c r="H413" s="1"/>
  <c r="U413"/>
  <c r="G414"/>
  <c r="H414" s="1"/>
  <c r="I414" s="1"/>
  <c r="U414"/>
  <c r="G415"/>
  <c r="H415" s="1"/>
  <c r="P415" s="1"/>
  <c r="U415"/>
  <c r="G416"/>
  <c r="H416" s="1"/>
  <c r="I416" s="1"/>
  <c r="U416"/>
  <c r="G417"/>
  <c r="H417" s="1"/>
  <c r="I417" s="1"/>
  <c r="U417"/>
  <c r="G418"/>
  <c r="H418" s="1"/>
  <c r="I418" s="1"/>
  <c r="U418"/>
  <c r="F422"/>
  <c r="G424"/>
  <c r="H424" s="1"/>
  <c r="U424"/>
  <c r="G425"/>
  <c r="H425" s="1"/>
  <c r="U425"/>
  <c r="G426"/>
  <c r="H426" s="1"/>
  <c r="P426" s="1"/>
  <c r="U426"/>
  <c r="G427"/>
  <c r="H427" s="1"/>
  <c r="I427" s="1"/>
  <c r="U427"/>
  <c r="G428"/>
  <c r="H428" s="1"/>
  <c r="I428" s="1"/>
  <c r="U428"/>
  <c r="G429"/>
  <c r="H429" s="1"/>
  <c r="I429" s="1"/>
  <c r="U429"/>
  <c r="G430"/>
  <c r="H430" s="1"/>
  <c r="U430"/>
  <c r="G431"/>
  <c r="H431" s="1"/>
  <c r="I431" s="1"/>
  <c r="U431"/>
  <c r="G432"/>
  <c r="H432" s="1"/>
  <c r="I432" s="1"/>
  <c r="U432"/>
  <c r="G433"/>
  <c r="H433" s="1"/>
  <c r="I433" s="1"/>
  <c r="U433"/>
  <c r="F437"/>
  <c r="G439"/>
  <c r="H439" s="1"/>
  <c r="I439" s="1"/>
  <c r="U439"/>
  <c r="G440"/>
  <c r="H440" s="1"/>
  <c r="I440" s="1"/>
  <c r="U440"/>
  <c r="G441"/>
  <c r="H441" s="1"/>
  <c r="P441" s="1"/>
  <c r="U441"/>
  <c r="G442"/>
  <c r="H442" s="1"/>
  <c r="P442" s="1"/>
  <c r="U442"/>
  <c r="G443"/>
  <c r="H443" s="1"/>
  <c r="P443" s="1"/>
  <c r="U443"/>
  <c r="G444"/>
  <c r="H444" s="1"/>
  <c r="I444" s="1"/>
  <c r="U444"/>
  <c r="G445"/>
  <c r="H445" s="1"/>
  <c r="P445" s="1"/>
  <c r="U445"/>
  <c r="G446"/>
  <c r="H446" s="1"/>
  <c r="I446" s="1"/>
  <c r="U446"/>
  <c r="G447"/>
  <c r="H447" s="1"/>
  <c r="I447" s="1"/>
  <c r="U447"/>
  <c r="G448"/>
  <c r="H448" s="1"/>
  <c r="I448" s="1"/>
  <c r="U448"/>
  <c r="F452"/>
  <c r="D454"/>
  <c r="D455" s="1"/>
  <c r="D456" s="1"/>
  <c r="D457" s="1"/>
  <c r="D458" s="1"/>
  <c r="D459" s="1"/>
  <c r="D460" s="1"/>
  <c r="D461" s="1"/>
  <c r="D462" s="1"/>
  <c r="D463" s="1"/>
  <c r="G454"/>
  <c r="H454" s="1"/>
  <c r="M454"/>
  <c r="U454"/>
  <c r="G455"/>
  <c r="H455" s="1"/>
  <c r="U455"/>
  <c r="G456"/>
  <c r="H456" s="1"/>
  <c r="U456"/>
  <c r="G457"/>
  <c r="H457" s="1"/>
  <c r="I457" s="1"/>
  <c r="U457"/>
  <c r="G458"/>
  <c r="H458" s="1"/>
  <c r="U458"/>
  <c r="G459"/>
  <c r="H459" s="1"/>
  <c r="U459"/>
  <c r="G460"/>
  <c r="H460" s="1"/>
  <c r="I460" s="1"/>
  <c r="U460"/>
  <c r="G461"/>
  <c r="H461" s="1"/>
  <c r="I461" s="1"/>
  <c r="U461"/>
  <c r="G462"/>
  <c r="H462" s="1"/>
  <c r="I462" s="1"/>
  <c r="U462"/>
  <c r="G463"/>
  <c r="H463" s="1"/>
  <c r="I463" s="1"/>
  <c r="U463"/>
  <c r="F467"/>
  <c r="C469"/>
  <c r="M469" s="1"/>
  <c r="G469"/>
  <c r="H469" s="1"/>
  <c r="U469"/>
  <c r="G470"/>
  <c r="H470" s="1"/>
  <c r="U470"/>
  <c r="G471"/>
  <c r="H471" s="1"/>
  <c r="I471" s="1"/>
  <c r="U471"/>
  <c r="G472"/>
  <c r="H472" s="1"/>
  <c r="I472" s="1"/>
  <c r="U472"/>
  <c r="G473"/>
  <c r="H473" s="1"/>
  <c r="U473"/>
  <c r="G474"/>
  <c r="H474" s="1"/>
  <c r="U474"/>
  <c r="G475"/>
  <c r="H475" s="1"/>
  <c r="P475" s="1"/>
  <c r="U475"/>
  <c r="G476"/>
  <c r="H476" s="1"/>
  <c r="I476" s="1"/>
  <c r="U476"/>
  <c r="G477"/>
  <c r="H477" s="1"/>
  <c r="I477" s="1"/>
  <c r="U477"/>
  <c r="G478"/>
  <c r="H478" s="1"/>
  <c r="I478" s="1"/>
  <c r="U478"/>
  <c r="F482"/>
  <c r="G484"/>
  <c r="H484" s="1"/>
  <c r="U484"/>
  <c r="G485"/>
  <c r="H485" s="1"/>
  <c r="P485" s="1"/>
  <c r="U485"/>
  <c r="G486"/>
  <c r="H486" s="1"/>
  <c r="P486" s="1"/>
  <c r="U486"/>
  <c r="G487"/>
  <c r="H487" s="1"/>
  <c r="P487" s="1"/>
  <c r="U487"/>
  <c r="G488"/>
  <c r="H488" s="1"/>
  <c r="I488" s="1"/>
  <c r="U488"/>
  <c r="G489"/>
  <c r="H489" s="1"/>
  <c r="U489"/>
  <c r="G490"/>
  <c r="H490" s="1"/>
  <c r="U490"/>
  <c r="G491"/>
  <c r="H491" s="1"/>
  <c r="I491" s="1"/>
  <c r="U491"/>
  <c r="G492"/>
  <c r="H492" s="1"/>
  <c r="I492" s="1"/>
  <c r="U492"/>
  <c r="G493"/>
  <c r="H493" s="1"/>
  <c r="I493" s="1"/>
  <c r="U493"/>
  <c r="F497"/>
  <c r="G499"/>
  <c r="H499" s="1"/>
  <c r="J499" s="1"/>
  <c r="K499" s="1"/>
  <c r="U499"/>
  <c r="G500"/>
  <c r="H500" s="1"/>
  <c r="U500"/>
  <c r="G501"/>
  <c r="H501" s="1"/>
  <c r="I501" s="1"/>
  <c r="U501"/>
  <c r="G502"/>
  <c r="H502" s="1"/>
  <c r="P502" s="1"/>
  <c r="U502"/>
  <c r="G503"/>
  <c r="H503" s="1"/>
  <c r="P503" s="1"/>
  <c r="U503"/>
  <c r="G504"/>
  <c r="H504" s="1"/>
  <c r="U504"/>
  <c r="G505"/>
  <c r="H505" s="1"/>
  <c r="P505" s="1"/>
  <c r="U505"/>
  <c r="G506"/>
  <c r="H506" s="1"/>
  <c r="I506" s="1"/>
  <c r="U506"/>
  <c r="G507"/>
  <c r="H507" s="1"/>
  <c r="I507" s="1"/>
  <c r="U507"/>
  <c r="G508"/>
  <c r="H508" s="1"/>
  <c r="I508" s="1"/>
  <c r="U508"/>
  <c r="F512"/>
  <c r="G514"/>
  <c r="H514" s="1"/>
  <c r="U514"/>
  <c r="G515"/>
  <c r="H515" s="1"/>
  <c r="P515" s="1"/>
  <c r="U515"/>
  <c r="G516"/>
  <c r="H516" s="1"/>
  <c r="U516"/>
  <c r="G517"/>
  <c r="H517" s="1"/>
  <c r="U517"/>
  <c r="G518"/>
  <c r="H518" s="1"/>
  <c r="I518" s="1"/>
  <c r="U518"/>
  <c r="G519"/>
  <c r="H519" s="1"/>
  <c r="I519" s="1"/>
  <c r="U519"/>
  <c r="G520"/>
  <c r="H520" s="1"/>
  <c r="I520" s="1"/>
  <c r="U520"/>
  <c r="G521"/>
  <c r="H521" s="1"/>
  <c r="I521" s="1"/>
  <c r="U521"/>
  <c r="G522"/>
  <c r="H522" s="1"/>
  <c r="I522" s="1"/>
  <c r="U522"/>
  <c r="G523"/>
  <c r="H523" s="1"/>
  <c r="I523" s="1"/>
  <c r="U523"/>
  <c r="F527"/>
  <c r="D529"/>
  <c r="D530" s="1"/>
  <c r="D531" s="1"/>
  <c r="D532" s="1"/>
  <c r="D533" s="1"/>
  <c r="G529"/>
  <c r="H529" s="1"/>
  <c r="I529" s="1"/>
  <c r="M529"/>
  <c r="U529"/>
  <c r="G530"/>
  <c r="H530" s="1"/>
  <c r="I530" s="1"/>
  <c r="U530"/>
  <c r="G531"/>
  <c r="H531" s="1"/>
  <c r="I531" s="1"/>
  <c r="U531"/>
  <c r="G532"/>
  <c r="H532" s="1"/>
  <c r="U532"/>
  <c r="G533"/>
  <c r="H533" s="1"/>
  <c r="U533"/>
  <c r="G534"/>
  <c r="H534" s="1"/>
  <c r="U534"/>
  <c r="G535"/>
  <c r="H535" s="1"/>
  <c r="P535" s="1"/>
  <c r="U535"/>
  <c r="G536"/>
  <c r="H536" s="1"/>
  <c r="I536" s="1"/>
  <c r="U536"/>
  <c r="G537"/>
  <c r="H537" s="1"/>
  <c r="I537" s="1"/>
  <c r="U537"/>
  <c r="G538"/>
  <c r="H538" s="1"/>
  <c r="I538" s="1"/>
  <c r="U538"/>
  <c r="F542"/>
  <c r="C544"/>
  <c r="C559" s="1"/>
  <c r="G544"/>
  <c r="H544" s="1"/>
  <c r="U544"/>
  <c r="G545"/>
  <c r="H545" s="1"/>
  <c r="I545" s="1"/>
  <c r="U545"/>
  <c r="G546"/>
  <c r="H546" s="1"/>
  <c r="P546" s="1"/>
  <c r="U546"/>
  <c r="G547"/>
  <c r="H547" s="1"/>
  <c r="U547"/>
  <c r="G548"/>
  <c r="H548" s="1"/>
  <c r="P548" s="1"/>
  <c r="U548"/>
  <c r="G549"/>
  <c r="H549" s="1"/>
  <c r="P549" s="1"/>
  <c r="U549"/>
  <c r="G550"/>
  <c r="H550" s="1"/>
  <c r="U550"/>
  <c r="G551"/>
  <c r="H551" s="1"/>
  <c r="I551" s="1"/>
  <c r="U551"/>
  <c r="G552"/>
  <c r="H552" s="1"/>
  <c r="I552" s="1"/>
  <c r="U552"/>
  <c r="G553"/>
  <c r="H553" s="1"/>
  <c r="I553" s="1"/>
  <c r="U553"/>
  <c r="F557"/>
  <c r="G559"/>
  <c r="H559" s="1"/>
  <c r="I559" s="1"/>
  <c r="U559"/>
  <c r="G560"/>
  <c r="H560" s="1"/>
  <c r="I560" s="1"/>
  <c r="U560"/>
  <c r="G561"/>
  <c r="H561" s="1"/>
  <c r="P561" s="1"/>
  <c r="U561"/>
  <c r="G562"/>
  <c r="H562" s="1"/>
  <c r="P562" s="1"/>
  <c r="U562"/>
  <c r="G563"/>
  <c r="H563" s="1"/>
  <c r="U563"/>
  <c r="G564"/>
  <c r="H564" s="1"/>
  <c r="U564"/>
  <c r="G565"/>
  <c r="H565" s="1"/>
  <c r="U565"/>
  <c r="G566"/>
  <c r="H566" s="1"/>
  <c r="I566" s="1"/>
  <c r="U566"/>
  <c r="G567"/>
  <c r="H567" s="1"/>
  <c r="I567" s="1"/>
  <c r="U567"/>
  <c r="G568"/>
  <c r="H568" s="1"/>
  <c r="I568" s="1"/>
  <c r="U568"/>
  <c r="F572"/>
  <c r="G574"/>
  <c r="H574" s="1"/>
  <c r="I574" s="1"/>
  <c r="P574" s="1"/>
  <c r="Q574" s="1"/>
  <c r="U574"/>
  <c r="G575"/>
  <c r="H575" s="1"/>
  <c r="P575" s="1"/>
  <c r="U575"/>
  <c r="G576"/>
  <c r="H576" s="1"/>
  <c r="P576" s="1"/>
  <c r="U576"/>
  <c r="G577"/>
  <c r="H577" s="1"/>
  <c r="I577" s="1"/>
  <c r="U577"/>
  <c r="G578"/>
  <c r="H578" s="1"/>
  <c r="I578" s="1"/>
  <c r="U578"/>
  <c r="G579"/>
  <c r="H579" s="1"/>
  <c r="P579" s="1"/>
  <c r="U579"/>
  <c r="G580"/>
  <c r="H580" s="1"/>
  <c r="P580" s="1"/>
  <c r="U580"/>
  <c r="G581"/>
  <c r="H581" s="1"/>
  <c r="I581" s="1"/>
  <c r="U581"/>
  <c r="G582"/>
  <c r="H582" s="1"/>
  <c r="I582" s="1"/>
  <c r="U582"/>
  <c r="G583"/>
  <c r="H583" s="1"/>
  <c r="I583" s="1"/>
  <c r="U583"/>
  <c r="F587"/>
  <c r="G589"/>
  <c r="H589" s="1"/>
  <c r="I589" s="1"/>
  <c r="U589"/>
  <c r="G590"/>
  <c r="H590" s="1"/>
  <c r="P590" s="1"/>
  <c r="U590"/>
  <c r="G591"/>
  <c r="H591" s="1"/>
  <c r="P591" s="1"/>
  <c r="U591"/>
  <c r="G592"/>
  <c r="H592" s="1"/>
  <c r="P592" s="1"/>
  <c r="U592"/>
  <c r="G593"/>
  <c r="H593" s="1"/>
  <c r="U593"/>
  <c r="G594"/>
  <c r="H594" s="1"/>
  <c r="I594" s="1"/>
  <c r="U594"/>
  <c r="G595"/>
  <c r="H595" s="1"/>
  <c r="U595"/>
  <c r="G596"/>
  <c r="H596" s="1"/>
  <c r="I596" s="1"/>
  <c r="U596"/>
  <c r="G597"/>
  <c r="H597" s="1"/>
  <c r="I597" s="1"/>
  <c r="U597"/>
  <c r="G598"/>
  <c r="H598" s="1"/>
  <c r="I598" s="1"/>
  <c r="U598"/>
  <c r="F602"/>
  <c r="D604"/>
  <c r="N604" s="1"/>
  <c r="G604"/>
  <c r="H604"/>
  <c r="I604"/>
  <c r="M604"/>
  <c r="U604"/>
  <c r="G605"/>
  <c r="H605"/>
  <c r="U605"/>
  <c r="G606"/>
  <c r="H606"/>
  <c r="P606"/>
  <c r="U606"/>
  <c r="G607"/>
  <c r="H607"/>
  <c r="U607"/>
  <c r="V607" s="1"/>
  <c r="G608"/>
  <c r="H608"/>
  <c r="U608"/>
  <c r="G609"/>
  <c r="H609"/>
  <c r="U609"/>
  <c r="G610"/>
  <c r="H610"/>
  <c r="U610"/>
  <c r="V610" s="1"/>
  <c r="G611"/>
  <c r="H611"/>
  <c r="I611"/>
  <c r="U611"/>
  <c r="G612"/>
  <c r="H612"/>
  <c r="I612"/>
  <c r="U612"/>
  <c r="V612" s="1"/>
  <c r="G613"/>
  <c r="H613"/>
  <c r="I613"/>
  <c r="U613"/>
  <c r="F617"/>
  <c r="C619"/>
  <c r="C634" s="1"/>
  <c r="G619"/>
  <c r="H619"/>
  <c r="I619"/>
  <c r="U619"/>
  <c r="G620"/>
  <c r="H620"/>
  <c r="U620"/>
  <c r="G621"/>
  <c r="H621"/>
  <c r="U621"/>
  <c r="V621" s="1"/>
  <c r="G622"/>
  <c r="H622"/>
  <c r="I622"/>
  <c r="U622"/>
  <c r="G623"/>
  <c r="H623"/>
  <c r="U623"/>
  <c r="G624"/>
  <c r="H624"/>
  <c r="U624"/>
  <c r="V624" s="1"/>
  <c r="G625"/>
  <c r="H625"/>
  <c r="U625"/>
  <c r="G626"/>
  <c r="H626"/>
  <c r="I626"/>
  <c r="U626"/>
  <c r="G627"/>
  <c r="H627"/>
  <c r="I627"/>
  <c r="U627"/>
  <c r="G628"/>
  <c r="H628"/>
  <c r="I628"/>
  <c r="U628"/>
  <c r="V628" s="1"/>
  <c r="F632"/>
  <c r="G634"/>
  <c r="H634"/>
  <c r="U634"/>
  <c r="G635"/>
  <c r="H635"/>
  <c r="U635"/>
  <c r="V635" s="1"/>
  <c r="G636"/>
  <c r="H636"/>
  <c r="U636"/>
  <c r="G637"/>
  <c r="H637"/>
  <c r="U637"/>
  <c r="G638"/>
  <c r="H638"/>
  <c r="I638"/>
  <c r="U638"/>
  <c r="G639"/>
  <c r="H639"/>
  <c r="U639"/>
  <c r="G640"/>
  <c r="H640"/>
  <c r="U640"/>
  <c r="G641"/>
  <c r="H641"/>
  <c r="I641"/>
  <c r="U641"/>
  <c r="V641" s="1"/>
  <c r="G642"/>
  <c r="H642"/>
  <c r="I642"/>
  <c r="U642"/>
  <c r="G643"/>
  <c r="H643"/>
  <c r="I643"/>
  <c r="U643"/>
  <c r="F647"/>
  <c r="G649"/>
  <c r="H649"/>
  <c r="I649"/>
  <c r="U649"/>
  <c r="G650"/>
  <c r="H650"/>
  <c r="U650"/>
  <c r="V650" s="1"/>
  <c r="G651"/>
  <c r="H651"/>
  <c r="U651"/>
  <c r="G652"/>
  <c r="H652"/>
  <c r="I652"/>
  <c r="U652"/>
  <c r="V652" s="1"/>
  <c r="G653"/>
  <c r="H653"/>
  <c r="U653"/>
  <c r="G654"/>
  <c r="H654"/>
  <c r="U654"/>
  <c r="V654" s="1"/>
  <c r="G655"/>
  <c r="H655"/>
  <c r="U655"/>
  <c r="G656"/>
  <c r="H656"/>
  <c r="I656"/>
  <c r="U656"/>
  <c r="G657"/>
  <c r="H657"/>
  <c r="I657"/>
  <c r="U657"/>
  <c r="G658"/>
  <c r="H658"/>
  <c r="I658"/>
  <c r="U658"/>
  <c r="F662"/>
  <c r="G664"/>
  <c r="H664"/>
  <c r="U664"/>
  <c r="G665"/>
  <c r="H665"/>
  <c r="U665"/>
  <c r="G666"/>
  <c r="H666"/>
  <c r="U666"/>
  <c r="G667"/>
  <c r="H667"/>
  <c r="P667"/>
  <c r="U667"/>
  <c r="G668"/>
  <c r="H668"/>
  <c r="U668"/>
  <c r="G669"/>
  <c r="H669"/>
  <c r="U669"/>
  <c r="V669" s="1"/>
  <c r="G670"/>
  <c r="H670"/>
  <c r="U670"/>
  <c r="G671"/>
  <c r="H671"/>
  <c r="I671"/>
  <c r="U671"/>
  <c r="G672"/>
  <c r="H672"/>
  <c r="I672"/>
  <c r="U672"/>
  <c r="G673"/>
  <c r="H673"/>
  <c r="I673"/>
  <c r="U673"/>
  <c r="V673" s="1"/>
  <c r="F677"/>
  <c r="D679"/>
  <c r="D680" s="1"/>
  <c r="D681" s="1"/>
  <c r="G679"/>
  <c r="H679"/>
  <c r="I679"/>
  <c r="P679"/>
  <c r="Q679"/>
  <c r="M679"/>
  <c r="U679"/>
  <c r="G680"/>
  <c r="H680"/>
  <c r="U680"/>
  <c r="G681"/>
  <c r="H681"/>
  <c r="P681"/>
  <c r="U681"/>
  <c r="G682"/>
  <c r="H682"/>
  <c r="U682"/>
  <c r="G683"/>
  <c r="H683"/>
  <c r="U683"/>
  <c r="G684"/>
  <c r="H684"/>
  <c r="U684"/>
  <c r="G685"/>
  <c r="H685"/>
  <c r="P685"/>
  <c r="U685"/>
  <c r="V685" s="1"/>
  <c r="G686"/>
  <c r="H686"/>
  <c r="I686"/>
  <c r="U686"/>
  <c r="V686" s="1"/>
  <c r="G687"/>
  <c r="H687"/>
  <c r="I687"/>
  <c r="U687"/>
  <c r="G688"/>
  <c r="H688"/>
  <c r="I688"/>
  <c r="U688"/>
  <c r="V688" s="1"/>
  <c r="F692"/>
  <c r="C694"/>
  <c r="C709" s="1"/>
  <c r="M709" s="1"/>
  <c r="J710" s="1"/>
  <c r="M710" s="1"/>
  <c r="G694"/>
  <c r="H694"/>
  <c r="I694"/>
  <c r="U694"/>
  <c r="V694" s="1"/>
  <c r="G695"/>
  <c r="H695"/>
  <c r="U695"/>
  <c r="G696"/>
  <c r="H696"/>
  <c r="U696"/>
  <c r="G697"/>
  <c r="H697"/>
  <c r="I697"/>
  <c r="U697"/>
  <c r="V697" s="1"/>
  <c r="G698"/>
  <c r="H698"/>
  <c r="U698"/>
  <c r="G699"/>
  <c r="H699"/>
  <c r="U699"/>
  <c r="G700"/>
  <c r="H700"/>
  <c r="U700"/>
  <c r="G701"/>
  <c r="H701"/>
  <c r="I701"/>
  <c r="U701"/>
  <c r="G702"/>
  <c r="H702"/>
  <c r="I702"/>
  <c r="U702"/>
  <c r="G703"/>
  <c r="H703"/>
  <c r="I703"/>
  <c r="U703"/>
  <c r="F707"/>
  <c r="G709"/>
  <c r="H709"/>
  <c r="U709"/>
  <c r="V709" s="1"/>
  <c r="G710"/>
  <c r="H710"/>
  <c r="U710"/>
  <c r="V710" s="1"/>
  <c r="G711"/>
  <c r="H711"/>
  <c r="U711"/>
  <c r="G712"/>
  <c r="H712"/>
  <c r="U712"/>
  <c r="G713"/>
  <c r="H713"/>
  <c r="I713"/>
  <c r="U713"/>
  <c r="G714"/>
  <c r="H714"/>
  <c r="U714"/>
  <c r="G715"/>
  <c r="H715"/>
  <c r="I715"/>
  <c r="U715"/>
  <c r="G716"/>
  <c r="H716"/>
  <c r="I716"/>
  <c r="U716"/>
  <c r="G717"/>
  <c r="H717"/>
  <c r="I717"/>
  <c r="U717"/>
  <c r="G718"/>
  <c r="H718"/>
  <c r="I718"/>
  <c r="U718"/>
  <c r="F722"/>
  <c r="G724"/>
  <c r="H724"/>
  <c r="U724"/>
  <c r="G725"/>
  <c r="H725"/>
  <c r="U725"/>
  <c r="G726"/>
  <c r="H726"/>
  <c r="U726"/>
  <c r="G727"/>
  <c r="H727"/>
  <c r="U727"/>
  <c r="G728"/>
  <c r="H728"/>
  <c r="U728"/>
  <c r="V728" s="1"/>
  <c r="G729"/>
  <c r="H729"/>
  <c r="P729"/>
  <c r="U729"/>
  <c r="G730"/>
  <c r="H730"/>
  <c r="I730"/>
  <c r="U730"/>
  <c r="G731"/>
  <c r="H731"/>
  <c r="I731"/>
  <c r="U731"/>
  <c r="G732"/>
  <c r="H732"/>
  <c r="I732"/>
  <c r="U732"/>
  <c r="V732" s="1"/>
  <c r="G733"/>
  <c r="H733"/>
  <c r="I733"/>
  <c r="U733"/>
  <c r="F737"/>
  <c r="G739"/>
  <c r="H739"/>
  <c r="I739"/>
  <c r="U739"/>
  <c r="V739" s="1"/>
  <c r="G740"/>
  <c r="H740"/>
  <c r="I740"/>
  <c r="U740"/>
  <c r="G741"/>
  <c r="H741"/>
  <c r="U741"/>
  <c r="G742"/>
  <c r="H742"/>
  <c r="U742"/>
  <c r="G743"/>
  <c r="H743"/>
  <c r="P743"/>
  <c r="U743"/>
  <c r="G744"/>
  <c r="H744"/>
  <c r="I744"/>
  <c r="U744"/>
  <c r="G745"/>
  <c r="H745"/>
  <c r="U745"/>
  <c r="V745" s="1"/>
  <c r="G746"/>
  <c r="H746"/>
  <c r="I746"/>
  <c r="U746"/>
  <c r="G747"/>
  <c r="H747"/>
  <c r="I747"/>
  <c r="U747"/>
  <c r="G748"/>
  <c r="H748"/>
  <c r="I748"/>
  <c r="U748"/>
  <c r="V748" s="1"/>
  <c r="C1" i="1"/>
  <c r="D1"/>
  <c r="E1"/>
  <c r="F1"/>
  <c r="G1"/>
  <c r="H1"/>
  <c r="I1"/>
  <c r="J1"/>
  <c r="K1"/>
  <c r="L1"/>
  <c r="A3"/>
  <c r="A4"/>
  <c r="A5"/>
  <c r="A6"/>
  <c r="A7"/>
  <c r="A8"/>
  <c r="A9"/>
  <c r="A10"/>
  <c r="A11"/>
  <c r="A12"/>
  <c r="P713" i="11"/>
  <c r="I685"/>
  <c r="I681"/>
  <c r="I667"/>
  <c r="I606"/>
  <c r="J694"/>
  <c r="K694"/>
  <c r="J679"/>
  <c r="K679"/>
  <c r="K85" i="8"/>
  <c r="K81"/>
  <c r="K77"/>
  <c r="K73"/>
  <c r="H57"/>
  <c r="I57" s="1"/>
  <c r="K57" s="1"/>
  <c r="P57" s="1"/>
  <c r="H53"/>
  <c r="I53" s="1"/>
  <c r="K53" s="1"/>
  <c r="P53" s="1"/>
  <c r="K87"/>
  <c r="K84"/>
  <c r="K71"/>
  <c r="H70"/>
  <c r="I70" s="1"/>
  <c r="K70" s="1"/>
  <c r="P70" s="1"/>
  <c r="H56"/>
  <c r="I56" s="1"/>
  <c r="K56" s="1"/>
  <c r="P56" s="1"/>
  <c r="H55"/>
  <c r="I55" s="1"/>
  <c r="K55" s="1"/>
  <c r="P55" s="1"/>
  <c r="H44"/>
  <c r="I44" s="1"/>
  <c r="K44" s="1"/>
  <c r="P44" s="1"/>
  <c r="K90"/>
  <c r="K88"/>
  <c r="K86"/>
  <c r="K83"/>
  <c r="K79"/>
  <c r="K74"/>
  <c r="H68"/>
  <c r="I68" s="1"/>
  <c r="K68" s="1"/>
  <c r="P68" s="1"/>
  <c r="H63"/>
  <c r="I63" s="1"/>
  <c r="K63" s="1"/>
  <c r="P63" s="1"/>
  <c r="H54"/>
  <c r="I54" s="1"/>
  <c r="K54" s="1"/>
  <c r="P54" s="1"/>
  <c r="H67" i="2"/>
  <c r="I67" s="1"/>
  <c r="K67" s="1"/>
  <c r="P67" s="1"/>
  <c r="H69"/>
  <c r="I69" s="1"/>
  <c r="K69" s="1"/>
  <c r="P69" s="1"/>
  <c r="H61"/>
  <c r="I61" s="1"/>
  <c r="K61" s="1"/>
  <c r="P61" s="1"/>
  <c r="H53"/>
  <c r="I53" s="1"/>
  <c r="K53" s="1"/>
  <c r="P53" s="1"/>
  <c r="H19"/>
  <c r="I19" s="1"/>
  <c r="K19" s="1"/>
  <c r="P19" s="1"/>
  <c r="H26" i="8"/>
  <c r="I26" s="1"/>
  <c r="K26" s="1"/>
  <c r="P26" s="1"/>
  <c r="H51"/>
  <c r="I51" s="1"/>
  <c r="K51" s="1"/>
  <c r="P51" s="1"/>
  <c r="H59"/>
  <c r="I59" s="1"/>
  <c r="K59" s="1"/>
  <c r="P59" s="1"/>
  <c r="H60"/>
  <c r="I60" s="1"/>
  <c r="K60" s="1"/>
  <c r="P60" s="1"/>
  <c r="H56" i="2"/>
  <c r="I56" s="1"/>
  <c r="K56" s="1"/>
  <c r="P56" s="1"/>
  <c r="P740" i="11"/>
  <c r="P745"/>
  <c r="I745"/>
  <c r="P742"/>
  <c r="I742"/>
  <c r="I741"/>
  <c r="P741"/>
  <c r="P739"/>
  <c r="Q739"/>
  <c r="P747"/>
  <c r="P744"/>
  <c r="J739"/>
  <c r="K739"/>
  <c r="I743"/>
  <c r="I726"/>
  <c r="P726"/>
  <c r="P730"/>
  <c r="P728"/>
  <c r="I728"/>
  <c r="P727"/>
  <c r="I727"/>
  <c r="P725"/>
  <c r="I725"/>
  <c r="I724"/>
  <c r="J724"/>
  <c r="K724"/>
  <c r="P731"/>
  <c r="I729"/>
  <c r="I711"/>
  <c r="P711"/>
  <c r="I714"/>
  <c r="P714"/>
  <c r="I710"/>
  <c r="P710"/>
  <c r="J709"/>
  <c r="K709"/>
  <c r="I709"/>
  <c r="I712"/>
  <c r="P712"/>
  <c r="P715"/>
  <c r="I695"/>
  <c r="P695"/>
  <c r="I699"/>
  <c r="P699"/>
  <c r="P697"/>
  <c r="I698"/>
  <c r="P698"/>
  <c r="P701"/>
  <c r="P703"/>
  <c r="P694"/>
  <c r="Q694"/>
  <c r="P702"/>
  <c r="I700"/>
  <c r="P700"/>
  <c r="I696"/>
  <c r="P696"/>
  <c r="P683"/>
  <c r="I683"/>
  <c r="P684"/>
  <c r="I684"/>
  <c r="P682"/>
  <c r="I682"/>
  <c r="I680"/>
  <c r="P680"/>
  <c r="J680"/>
  <c r="P669"/>
  <c r="I669"/>
  <c r="P665"/>
  <c r="I665"/>
  <c r="P668"/>
  <c r="I668"/>
  <c r="J664"/>
  <c r="K664"/>
  <c r="I664"/>
  <c r="P671"/>
  <c r="P670"/>
  <c r="I670"/>
  <c r="P666"/>
  <c r="I666"/>
  <c r="I654"/>
  <c r="P654"/>
  <c r="I650"/>
  <c r="P650"/>
  <c r="P652"/>
  <c r="I655"/>
  <c r="P655"/>
  <c r="I651"/>
  <c r="P651"/>
  <c r="I653"/>
  <c r="P653"/>
  <c r="P649"/>
  <c r="Q649"/>
  <c r="J649"/>
  <c r="K649"/>
  <c r="I636"/>
  <c r="P636"/>
  <c r="I640"/>
  <c r="P640"/>
  <c r="P638"/>
  <c r="P610"/>
  <c r="I610"/>
  <c r="S739"/>
  <c r="Q740"/>
  <c r="R739"/>
  <c r="P748"/>
  <c r="P746"/>
  <c r="P724"/>
  <c r="Q724"/>
  <c r="S724"/>
  <c r="Q725"/>
  <c r="P709"/>
  <c r="Q709"/>
  <c r="S709"/>
  <c r="Q710"/>
  <c r="P718"/>
  <c r="R709"/>
  <c r="P716"/>
  <c r="P717"/>
  <c r="S694"/>
  <c r="Q695"/>
  <c r="R694"/>
  <c r="P687"/>
  <c r="R679"/>
  <c r="S679"/>
  <c r="Q680"/>
  <c r="P688"/>
  <c r="P686"/>
  <c r="P657"/>
  <c r="R649"/>
  <c r="S649"/>
  <c r="Q650"/>
  <c r="P658"/>
  <c r="P656"/>
  <c r="I639"/>
  <c r="P639"/>
  <c r="I635"/>
  <c r="P635"/>
  <c r="J634"/>
  <c r="K634"/>
  <c r="I634"/>
  <c r="I637"/>
  <c r="P637"/>
  <c r="I620"/>
  <c r="P620"/>
  <c r="I624"/>
  <c r="P624"/>
  <c r="P622"/>
  <c r="I623"/>
  <c r="P623"/>
  <c r="P619"/>
  <c r="Q619"/>
  <c r="P626"/>
  <c r="P628"/>
  <c r="P627"/>
  <c r="I625"/>
  <c r="P625"/>
  <c r="I621"/>
  <c r="P621"/>
  <c r="J619"/>
  <c r="K619"/>
  <c r="P608"/>
  <c r="I608"/>
  <c r="P607"/>
  <c r="I607"/>
  <c r="P612"/>
  <c r="P604"/>
  <c r="Q604"/>
  <c r="P611"/>
  <c r="P613"/>
  <c r="P609"/>
  <c r="I609"/>
  <c r="P605"/>
  <c r="J605"/>
  <c r="L605" s="1"/>
  <c r="I605"/>
  <c r="J604"/>
  <c r="K604"/>
  <c r="H66" i="8"/>
  <c r="I66" s="1"/>
  <c r="K66" s="1"/>
  <c r="P66" s="1"/>
  <c r="H58" i="2"/>
  <c r="I58" s="1"/>
  <c r="K58" s="1"/>
  <c r="P58" s="1"/>
  <c r="H60"/>
  <c r="I60" s="1"/>
  <c r="K60" s="1"/>
  <c r="P60" s="1"/>
  <c r="H52"/>
  <c r="I52" s="1"/>
  <c r="K52" s="1"/>
  <c r="P52" s="1"/>
  <c r="R724" i="11"/>
  <c r="P733"/>
  <c r="P732"/>
  <c r="P664"/>
  <c r="Q664"/>
  <c r="P673"/>
  <c r="P672"/>
  <c r="S740"/>
  <c r="Q741"/>
  <c r="R740"/>
  <c r="T740"/>
  <c r="V740"/>
  <c r="T739"/>
  <c r="T724"/>
  <c r="V724"/>
  <c r="S725"/>
  <c r="Q726"/>
  <c r="R725"/>
  <c r="T725"/>
  <c r="V725"/>
  <c r="R710"/>
  <c r="T710"/>
  <c r="S710"/>
  <c r="Q711"/>
  <c r="T709"/>
  <c r="T694"/>
  <c r="S695"/>
  <c r="Q696"/>
  <c r="R695"/>
  <c r="T695"/>
  <c r="V695"/>
  <c r="T679"/>
  <c r="V679"/>
  <c r="S680"/>
  <c r="Q681"/>
  <c r="R680"/>
  <c r="T680"/>
  <c r="V680"/>
  <c r="S650"/>
  <c r="Q651"/>
  <c r="R650"/>
  <c r="T650"/>
  <c r="T649"/>
  <c r="V649"/>
  <c r="P634"/>
  <c r="Q634"/>
  <c r="P641"/>
  <c r="P643"/>
  <c r="P642"/>
  <c r="R619"/>
  <c r="S619"/>
  <c r="Q620"/>
  <c r="S604"/>
  <c r="Q605"/>
  <c r="R604"/>
  <c r="R664"/>
  <c r="T664"/>
  <c r="V664"/>
  <c r="S664"/>
  <c r="Q665"/>
  <c r="S741"/>
  <c r="Q742"/>
  <c r="R741"/>
  <c r="S726"/>
  <c r="Q727"/>
  <c r="R726"/>
  <c r="T726"/>
  <c r="V726"/>
  <c r="S711"/>
  <c r="Q712"/>
  <c r="R711"/>
  <c r="S696"/>
  <c r="Q697"/>
  <c r="R696"/>
  <c r="T696"/>
  <c r="V696"/>
  <c r="S681"/>
  <c r="Q682"/>
  <c r="R681"/>
  <c r="T681"/>
  <c r="V681"/>
  <c r="S651"/>
  <c r="Q652"/>
  <c r="R651"/>
  <c r="S634"/>
  <c r="Q635"/>
  <c r="R634"/>
  <c r="R620"/>
  <c r="T620"/>
  <c r="V620"/>
  <c r="S620"/>
  <c r="Q621"/>
  <c r="T619"/>
  <c r="V619"/>
  <c r="S605"/>
  <c r="Q606"/>
  <c r="R605"/>
  <c r="T605"/>
  <c r="V605"/>
  <c r="T604"/>
  <c r="V604"/>
  <c r="R665"/>
  <c r="T665"/>
  <c r="V665"/>
  <c r="S665"/>
  <c r="Q666"/>
  <c r="S742"/>
  <c r="Q743"/>
  <c r="R742"/>
  <c r="T742"/>
  <c r="V742"/>
  <c r="T741"/>
  <c r="V741"/>
  <c r="S727"/>
  <c r="Q728"/>
  <c r="R727"/>
  <c r="T711"/>
  <c r="V711"/>
  <c r="S712"/>
  <c r="Q713"/>
  <c r="R712"/>
  <c r="T712"/>
  <c r="V712"/>
  <c r="S697"/>
  <c r="Q698"/>
  <c r="R697"/>
  <c r="S682"/>
  <c r="Q683"/>
  <c r="R682"/>
  <c r="T682"/>
  <c r="V682"/>
  <c r="S652"/>
  <c r="Q653"/>
  <c r="R652"/>
  <c r="T652"/>
  <c r="T651"/>
  <c r="V651"/>
  <c r="S635"/>
  <c r="Q636"/>
  <c r="R635"/>
  <c r="T635"/>
  <c r="T634"/>
  <c r="V634"/>
  <c r="S621"/>
  <c r="Q622"/>
  <c r="R621"/>
  <c r="S606"/>
  <c r="Q607"/>
  <c r="R606"/>
  <c r="S666"/>
  <c r="Q667"/>
  <c r="R666"/>
  <c r="T666"/>
  <c r="V666"/>
  <c r="S743"/>
  <c r="Q744"/>
  <c r="R743"/>
  <c r="S728"/>
  <c r="Q729"/>
  <c r="R728"/>
  <c r="T728"/>
  <c r="T727"/>
  <c r="V727"/>
  <c r="S713"/>
  <c r="Q714"/>
  <c r="R713"/>
  <c r="T713"/>
  <c r="V713"/>
  <c r="S698"/>
  <c r="Q699"/>
  <c r="R698"/>
  <c r="T698"/>
  <c r="V698"/>
  <c r="T697"/>
  <c r="S683"/>
  <c r="Q684"/>
  <c r="R683"/>
  <c r="S653"/>
  <c r="Q654"/>
  <c r="R653"/>
  <c r="S636"/>
  <c r="Q637"/>
  <c r="R636"/>
  <c r="T621"/>
  <c r="S622"/>
  <c r="Q623"/>
  <c r="R622"/>
  <c r="T622"/>
  <c r="V622"/>
  <c r="S607"/>
  <c r="Q608"/>
  <c r="R607"/>
  <c r="T607"/>
  <c r="T606"/>
  <c r="V606"/>
  <c r="S667"/>
  <c r="Q668"/>
  <c r="R667"/>
  <c r="T667"/>
  <c r="V667"/>
  <c r="S744"/>
  <c r="Q745"/>
  <c r="R744"/>
  <c r="T744"/>
  <c r="V744"/>
  <c r="T743"/>
  <c r="V743"/>
  <c r="R729"/>
  <c r="S729"/>
  <c r="Q730"/>
  <c r="S714"/>
  <c r="Q715"/>
  <c r="R714"/>
  <c r="S699"/>
  <c r="Q700"/>
  <c r="R699"/>
  <c r="T683"/>
  <c r="V683"/>
  <c r="S684"/>
  <c r="Q685"/>
  <c r="R684"/>
  <c r="T684"/>
  <c r="V684"/>
  <c r="S654"/>
  <c r="Q655"/>
  <c r="R654"/>
  <c r="T654"/>
  <c r="T653"/>
  <c r="V653"/>
  <c r="R637"/>
  <c r="T637"/>
  <c r="V637"/>
  <c r="S637"/>
  <c r="Q638"/>
  <c r="T636"/>
  <c r="V636"/>
  <c r="S623"/>
  <c r="Q624"/>
  <c r="R623"/>
  <c r="T623"/>
  <c r="V623"/>
  <c r="S608"/>
  <c r="Q609"/>
  <c r="R608"/>
  <c r="R668"/>
  <c r="T668"/>
  <c r="V668"/>
  <c r="S668"/>
  <c r="Q669"/>
  <c r="S745"/>
  <c r="Q746"/>
  <c r="R745"/>
  <c r="T729"/>
  <c r="V729"/>
  <c r="S730"/>
  <c r="Q731"/>
  <c r="R730"/>
  <c r="T730"/>
  <c r="V730"/>
  <c r="S715"/>
  <c r="Q716"/>
  <c r="R715"/>
  <c r="T715"/>
  <c r="V715"/>
  <c r="T714"/>
  <c r="V714"/>
  <c r="S700"/>
  <c r="Q701"/>
  <c r="R700"/>
  <c r="T700"/>
  <c r="V700"/>
  <c r="T699"/>
  <c r="V699"/>
  <c r="S685"/>
  <c r="Q686"/>
  <c r="R685"/>
  <c r="T685"/>
  <c r="S655"/>
  <c r="Q656"/>
  <c r="R655"/>
  <c r="S638"/>
  <c r="Q639"/>
  <c r="R638"/>
  <c r="S624"/>
  <c r="Q625"/>
  <c r="R624"/>
  <c r="T624"/>
  <c r="S609"/>
  <c r="Q610"/>
  <c r="R609"/>
  <c r="T609"/>
  <c r="V609"/>
  <c r="T608"/>
  <c r="V608"/>
  <c r="S669"/>
  <c r="Q670"/>
  <c r="R669"/>
  <c r="T669"/>
  <c r="R746"/>
  <c r="T746"/>
  <c r="V746"/>
  <c r="S746"/>
  <c r="Q747"/>
  <c r="T745"/>
  <c r="S731"/>
  <c r="Q732"/>
  <c r="R731"/>
  <c r="T731"/>
  <c r="V731"/>
  <c r="S716"/>
  <c r="Q717"/>
  <c r="R716"/>
  <c r="S701"/>
  <c r="Q702"/>
  <c r="R701"/>
  <c r="S686"/>
  <c r="Q687"/>
  <c r="R686"/>
  <c r="T686"/>
  <c r="S656"/>
  <c r="Q657"/>
  <c r="R656"/>
  <c r="T656"/>
  <c r="V656"/>
  <c r="T655"/>
  <c r="V655"/>
  <c r="T638"/>
  <c r="V638"/>
  <c r="S639"/>
  <c r="Q640"/>
  <c r="R639"/>
  <c r="T639"/>
  <c r="V639"/>
  <c r="S625"/>
  <c r="Q626"/>
  <c r="R625"/>
  <c r="T625"/>
  <c r="V625"/>
  <c r="S610"/>
  <c r="Q611"/>
  <c r="R610"/>
  <c r="S670"/>
  <c r="Q671"/>
  <c r="R670"/>
  <c r="T670"/>
  <c r="V670"/>
  <c r="S747"/>
  <c r="Q748"/>
  <c r="R747"/>
  <c r="Q749"/>
  <c r="S732"/>
  <c r="Q733"/>
  <c r="R732"/>
  <c r="T732"/>
  <c r="S717"/>
  <c r="Q718"/>
  <c r="R717"/>
  <c r="T717"/>
  <c r="V717"/>
  <c r="T716"/>
  <c r="V716"/>
  <c r="S702"/>
  <c r="Q703"/>
  <c r="R702"/>
  <c r="T702"/>
  <c r="V702"/>
  <c r="T701"/>
  <c r="V701"/>
  <c r="S687"/>
  <c r="Q688"/>
  <c r="R687"/>
  <c r="T687"/>
  <c r="V687"/>
  <c r="S657"/>
  <c r="Q658"/>
  <c r="R657"/>
  <c r="S640"/>
  <c r="Q641"/>
  <c r="R640"/>
  <c r="T640"/>
  <c r="V640"/>
  <c r="S626"/>
  <c r="Q627"/>
  <c r="R626"/>
  <c r="T626"/>
  <c r="V626"/>
  <c r="S611"/>
  <c r="Q612"/>
  <c r="R611"/>
  <c r="T611"/>
  <c r="V611"/>
  <c r="T610"/>
  <c r="R671"/>
  <c r="T671"/>
  <c r="V671"/>
  <c r="S671"/>
  <c r="Q672"/>
  <c r="S748"/>
  <c r="R748"/>
  <c r="T748"/>
  <c r="T747"/>
  <c r="V747"/>
  <c r="R749"/>
  <c r="S733"/>
  <c r="R733"/>
  <c r="Q734"/>
  <c r="S718"/>
  <c r="R718"/>
  <c r="Q719"/>
  <c r="R703"/>
  <c r="S703"/>
  <c r="Q704"/>
  <c r="R688"/>
  <c r="S688"/>
  <c r="Q689"/>
  <c r="R658"/>
  <c r="T658"/>
  <c r="V658"/>
  <c r="S658"/>
  <c r="Q659"/>
  <c r="T657"/>
  <c r="V657"/>
  <c r="R659"/>
  <c r="S641"/>
  <c r="Q642"/>
  <c r="R641"/>
  <c r="S627"/>
  <c r="Q628"/>
  <c r="R627"/>
  <c r="T627"/>
  <c r="V627"/>
  <c r="S612"/>
  <c r="Q613"/>
  <c r="R612"/>
  <c r="R672"/>
  <c r="T672"/>
  <c r="V672"/>
  <c r="S672"/>
  <c r="Q673"/>
  <c r="T733"/>
  <c r="V733"/>
  <c r="R734"/>
  <c r="T718"/>
  <c r="V718"/>
  <c r="R719"/>
  <c r="T703"/>
  <c r="V703"/>
  <c r="R704"/>
  <c r="T688"/>
  <c r="R689"/>
  <c r="S642"/>
  <c r="Q643"/>
  <c r="R642"/>
  <c r="T642"/>
  <c r="V642"/>
  <c r="Q644"/>
  <c r="T641"/>
  <c r="S628"/>
  <c r="R628"/>
  <c r="Q629"/>
  <c r="R613"/>
  <c r="T613"/>
  <c r="V613"/>
  <c r="S613"/>
  <c r="Q614"/>
  <c r="T612"/>
  <c r="R614"/>
  <c r="S673"/>
  <c r="Q674"/>
  <c r="R673"/>
  <c r="R643"/>
  <c r="S643"/>
  <c r="T628"/>
  <c r="R629"/>
  <c r="T673"/>
  <c r="R674"/>
  <c r="T643"/>
  <c r="V643"/>
  <c r="R644"/>
  <c r="F26" i="8"/>
  <c r="O26" s="1"/>
  <c r="C28" i="34" s="1"/>
  <c r="F19" i="2"/>
  <c r="O19" s="1"/>
  <c r="H52" i="8"/>
  <c r="I52" s="1"/>
  <c r="K52" s="1"/>
  <c r="P52" s="1"/>
  <c r="F40" i="2"/>
  <c r="O40" s="1"/>
  <c r="D41"/>
  <c r="H41" s="1"/>
  <c r="I41" s="1"/>
  <c r="K41" s="1"/>
  <c r="P41" s="1"/>
  <c r="D30"/>
  <c r="H30" s="1"/>
  <c r="I30" s="1"/>
  <c r="K30" s="1"/>
  <c r="P30" s="1"/>
  <c r="D24"/>
  <c r="F24" s="1"/>
  <c r="O24" s="1"/>
  <c r="H49"/>
  <c r="I49" s="1"/>
  <c r="K49" s="1"/>
  <c r="P49" s="1"/>
  <c r="H23"/>
  <c r="I23" s="1"/>
  <c r="K23" s="1"/>
  <c r="P23" s="1"/>
  <c r="H34"/>
  <c r="I34" s="1"/>
  <c r="K34" s="1"/>
  <c r="P34" s="1"/>
  <c r="H58" i="8"/>
  <c r="I58" s="1"/>
  <c r="K58" s="1"/>
  <c r="P58" s="1"/>
  <c r="F27" i="2"/>
  <c r="O27" s="1"/>
  <c r="H36"/>
  <c r="I36" s="1"/>
  <c r="K36" s="1"/>
  <c r="P36" s="1"/>
  <c r="H22"/>
  <c r="I22" s="1"/>
  <c r="K22" s="1"/>
  <c r="P22" s="1"/>
  <c r="H28"/>
  <c r="I28" s="1"/>
  <c r="K28" s="1"/>
  <c r="P28" s="1"/>
  <c r="H32"/>
  <c r="I32" s="1"/>
  <c r="K32" s="1"/>
  <c r="P32" s="1"/>
  <c r="F48"/>
  <c r="O48" s="1"/>
  <c r="H54"/>
  <c r="I54" s="1"/>
  <c r="K54" s="1"/>
  <c r="P54" s="1"/>
  <c r="F44" i="8"/>
  <c r="O44" s="1"/>
  <c r="H39" i="2"/>
  <c r="I39" s="1"/>
  <c r="K39" s="1"/>
  <c r="P39" s="1"/>
  <c r="F39"/>
  <c r="O39" s="1"/>
  <c r="H11"/>
  <c r="I11" s="1"/>
  <c r="K11" s="1"/>
  <c r="P11" s="1"/>
  <c r="F11"/>
  <c r="O11" s="1"/>
  <c r="H17"/>
  <c r="I17" s="1"/>
  <c r="K17" s="1"/>
  <c r="P17" s="1"/>
  <c r="F17"/>
  <c r="O17" s="1"/>
  <c r="H16"/>
  <c r="I16" s="1"/>
  <c r="K16" s="1"/>
  <c r="P16" s="1"/>
  <c r="F16"/>
  <c r="O16" s="1"/>
  <c r="H44"/>
  <c r="I44" s="1"/>
  <c r="K44" s="1"/>
  <c r="P44" s="1"/>
  <c r="F44"/>
  <c r="O44" s="1"/>
  <c r="F25"/>
  <c r="O25" s="1"/>
  <c r="F37"/>
  <c r="O37" s="1"/>
  <c r="F50"/>
  <c r="O50" s="1"/>
  <c r="H20"/>
  <c r="I20" s="1"/>
  <c r="K20" s="1"/>
  <c r="P20" s="1"/>
  <c r="H18"/>
  <c r="I18" s="1"/>
  <c r="K18" s="1"/>
  <c r="P18" s="1"/>
  <c r="F18"/>
  <c r="O18" s="1"/>
  <c r="F13"/>
  <c r="O13" s="1"/>
  <c r="H13"/>
  <c r="I13" s="1"/>
  <c r="K13" s="1"/>
  <c r="P13" s="1"/>
  <c r="H62" i="8"/>
  <c r="I62" s="1"/>
  <c r="K62" s="1"/>
  <c r="P62" s="1"/>
  <c r="H64"/>
  <c r="I64" s="1"/>
  <c r="K64" s="1"/>
  <c r="P64" s="1"/>
  <c r="F45" i="2"/>
  <c r="O45" s="1"/>
  <c r="H11" i="8"/>
  <c r="I11" s="1"/>
  <c r="K11" s="1"/>
  <c r="P11" s="1"/>
  <c r="F11"/>
  <c r="O11" s="1"/>
  <c r="H19"/>
  <c r="I19" s="1"/>
  <c r="K19" s="1"/>
  <c r="P19" s="1"/>
  <c r="H17"/>
  <c r="I17" s="1"/>
  <c r="K17" s="1"/>
  <c r="P17" s="1"/>
  <c r="F17"/>
  <c r="O17" s="1"/>
  <c r="F20"/>
  <c r="O20" s="1"/>
  <c r="C21" i="34" s="1"/>
  <c r="H30" i="8"/>
  <c r="I30" s="1"/>
  <c r="K30" s="1"/>
  <c r="P30" s="1"/>
  <c r="F16"/>
  <c r="O16" s="1"/>
  <c r="C17" i="34" s="1"/>
  <c r="H25" i="8"/>
  <c r="I25" s="1"/>
  <c r="K25" s="1"/>
  <c r="P25" s="1"/>
  <c r="H41"/>
  <c r="I41" s="1"/>
  <c r="K41" s="1"/>
  <c r="P41" s="1"/>
  <c r="F41"/>
  <c r="O41" s="1"/>
  <c r="F21"/>
  <c r="O21" s="1"/>
  <c r="H21"/>
  <c r="I21" s="1"/>
  <c r="K21" s="1"/>
  <c r="P21" s="1"/>
  <c r="H24"/>
  <c r="I24" s="1"/>
  <c r="K24" s="1"/>
  <c r="P24" s="1"/>
  <c r="F24"/>
  <c r="O24" s="1"/>
  <c r="H37"/>
  <c r="I37" s="1"/>
  <c r="K37" s="1"/>
  <c r="P37" s="1"/>
  <c r="F37"/>
  <c r="O37" s="1"/>
  <c r="H14"/>
  <c r="I14" s="1"/>
  <c r="K14" s="1"/>
  <c r="P14" s="1"/>
  <c r="F14"/>
  <c r="O14" s="1"/>
  <c r="H22"/>
  <c r="I22" s="1"/>
  <c r="K22" s="1"/>
  <c r="P22" s="1"/>
  <c r="F22"/>
  <c r="O22" s="1"/>
  <c r="F29"/>
  <c r="O29" s="1"/>
  <c r="H29"/>
  <c r="I29" s="1"/>
  <c r="K29" s="1"/>
  <c r="P29" s="1"/>
  <c r="H27"/>
  <c r="I27" s="1"/>
  <c r="K27" s="1"/>
  <c r="P27" s="1"/>
  <c r="F27"/>
  <c r="O27" s="1"/>
  <c r="H35"/>
  <c r="I35" s="1"/>
  <c r="K35" s="1"/>
  <c r="P35" s="1"/>
  <c r="F35"/>
  <c r="O35" s="1"/>
  <c r="H33"/>
  <c r="I33" s="1"/>
  <c r="K33" s="1"/>
  <c r="P33" s="1"/>
  <c r="F33"/>
  <c r="O33" s="1"/>
  <c r="H36"/>
  <c r="I36" s="1"/>
  <c r="K36" s="1"/>
  <c r="P36" s="1"/>
  <c r="F36"/>
  <c r="O36" s="1"/>
  <c r="H39"/>
  <c r="I39" s="1"/>
  <c r="K39" s="1"/>
  <c r="P39" s="1"/>
  <c r="F39"/>
  <c r="O39" s="1"/>
  <c r="F42"/>
  <c r="O42" s="1"/>
  <c r="H13" i="34" s="1"/>
  <c r="F50" i="8"/>
  <c r="O50" s="1"/>
  <c r="H21" i="34" s="1"/>
  <c r="F48" i="8"/>
  <c r="O48" s="1"/>
  <c r="H15"/>
  <c r="I15" s="1"/>
  <c r="K15" s="1"/>
  <c r="P15" s="1"/>
  <c r="F13"/>
  <c r="O13" s="1"/>
  <c r="C14" i="34" s="1"/>
  <c r="H23" i="8"/>
  <c r="I23" s="1"/>
  <c r="K23" s="1"/>
  <c r="P23" s="1"/>
  <c r="F28"/>
  <c r="O28" s="1"/>
  <c r="C30" i="34" s="1"/>
  <c r="H31" i="8"/>
  <c r="I31" s="1"/>
  <c r="K31" s="1"/>
  <c r="P31" s="1"/>
  <c r="H34"/>
  <c r="I34" s="1"/>
  <c r="K34" s="1"/>
  <c r="P34" s="1"/>
  <c r="H32"/>
  <c r="I32" s="1"/>
  <c r="K32" s="1"/>
  <c r="P32" s="1"/>
  <c r="H40"/>
  <c r="I40" s="1"/>
  <c r="K40" s="1"/>
  <c r="P40" s="1"/>
  <c r="H38"/>
  <c r="I38" s="1"/>
  <c r="K38" s="1"/>
  <c r="P38" s="1"/>
  <c r="H45"/>
  <c r="I45" s="1"/>
  <c r="K45" s="1"/>
  <c r="P45" s="1"/>
  <c r="F43"/>
  <c r="O43" s="1"/>
  <c r="H14" i="34" s="1"/>
  <c r="H46" i="8"/>
  <c r="I46" s="1"/>
  <c r="K46" s="1"/>
  <c r="P46" s="1"/>
  <c r="F46"/>
  <c r="O46" s="1"/>
  <c r="F49"/>
  <c r="O49" s="1"/>
  <c r="F12"/>
  <c r="O12" s="1"/>
  <c r="C13" i="34" s="1"/>
  <c r="F47" i="8"/>
  <c r="O47" s="1"/>
  <c r="F29" i="2"/>
  <c r="O29" s="1"/>
  <c r="H67" i="8"/>
  <c r="I67" s="1"/>
  <c r="K67" s="1"/>
  <c r="P67" s="1"/>
  <c r="H61"/>
  <c r="I61" s="1"/>
  <c r="K61" s="1"/>
  <c r="P61" s="1"/>
  <c r="H65"/>
  <c r="I65" s="1"/>
  <c r="K65" s="1"/>
  <c r="P65" s="1"/>
  <c r="H69"/>
  <c r="I69" s="1"/>
  <c r="K69" s="1"/>
  <c r="P69" s="1"/>
  <c r="H66" i="2"/>
  <c r="I66" s="1"/>
  <c r="K66" s="1"/>
  <c r="P66" s="1"/>
  <c r="H64"/>
  <c r="I64" s="1"/>
  <c r="K64" s="1"/>
  <c r="P64" s="1"/>
  <c r="F35"/>
  <c r="O35" s="1"/>
  <c r="H33"/>
  <c r="I33" s="1"/>
  <c r="K33" s="1"/>
  <c r="P33" s="1"/>
  <c r="H70"/>
  <c r="I70" s="1"/>
  <c r="K70" s="1"/>
  <c r="P70" s="1"/>
  <c r="H62"/>
  <c r="I62" s="1"/>
  <c r="K62" s="1"/>
  <c r="P62" s="1"/>
  <c r="H68"/>
  <c r="I68" s="1"/>
  <c r="K68" s="1"/>
  <c r="P68" s="1"/>
  <c r="H65"/>
  <c r="I65" s="1"/>
  <c r="K65" s="1"/>
  <c r="P65" s="1"/>
  <c r="H63"/>
  <c r="I63" s="1"/>
  <c r="K63" s="1"/>
  <c r="P63" s="1"/>
  <c r="F15" i="26"/>
  <c r="O15" s="1"/>
  <c r="F11"/>
  <c r="O11" s="1"/>
  <c r="F13"/>
  <c r="O13" s="1"/>
  <c r="F58"/>
  <c r="O58" s="1"/>
  <c r="F38"/>
  <c r="O38" s="1"/>
  <c r="H37"/>
  <c r="I37" s="1"/>
  <c r="K37" s="1"/>
  <c r="P37" s="1"/>
  <c r="F55"/>
  <c r="O55" s="1"/>
  <c r="F29"/>
  <c r="O29" s="1"/>
  <c r="F21"/>
  <c r="O21" s="1"/>
  <c r="F45"/>
  <c r="O45" s="1"/>
  <c r="H67"/>
  <c r="I67" s="1"/>
  <c r="K67" s="1"/>
  <c r="P67" s="1"/>
  <c r="H59"/>
  <c r="I59" s="1"/>
  <c r="K59" s="1"/>
  <c r="P59" s="1"/>
  <c r="H35"/>
  <c r="I35" s="1"/>
  <c r="K35" s="1"/>
  <c r="P35" s="1"/>
  <c r="H31"/>
  <c r="I31" s="1"/>
  <c r="K31" s="1"/>
  <c r="P31" s="1"/>
  <c r="H30"/>
  <c r="I30" s="1"/>
  <c r="K30" s="1"/>
  <c r="P30" s="1"/>
  <c r="H24"/>
  <c r="I24" s="1"/>
  <c r="K24" s="1"/>
  <c r="P24" s="1"/>
  <c r="H23"/>
  <c r="I23" s="1"/>
  <c r="K23" s="1"/>
  <c r="P23" s="1"/>
  <c r="H22"/>
  <c r="I22" s="1"/>
  <c r="K22" s="1"/>
  <c r="P22" s="1"/>
  <c r="H57"/>
  <c r="I57" s="1"/>
  <c r="K57" s="1"/>
  <c r="P57" s="1"/>
  <c r="H53"/>
  <c r="I53" s="1"/>
  <c r="K53" s="1"/>
  <c r="P53" s="1"/>
  <c r="H49"/>
  <c r="I49" s="1"/>
  <c r="K49" s="1"/>
  <c r="P49" s="1"/>
  <c r="G95" i="29"/>
  <c r="G99"/>
  <c r="G103"/>
  <c r="H103" s="1"/>
  <c r="G253"/>
  <c r="H253" s="1"/>
  <c r="G251"/>
  <c r="H251" s="1"/>
  <c r="G249"/>
  <c r="G264"/>
  <c r="G247"/>
  <c r="G245"/>
  <c r="G206"/>
  <c r="H206" s="1"/>
  <c r="I206" s="1"/>
  <c r="M206" s="1"/>
  <c r="G232"/>
  <c r="G220"/>
  <c r="G216"/>
  <c r="G191"/>
  <c r="H191" s="1"/>
  <c r="G187"/>
  <c r="G162"/>
  <c r="H162" s="1"/>
  <c r="G160"/>
  <c r="G158"/>
  <c r="G156"/>
  <c r="H156" s="1"/>
  <c r="G133"/>
  <c r="H133" s="1"/>
  <c r="G132"/>
  <c r="G131"/>
  <c r="H131" s="1"/>
  <c r="G130"/>
  <c r="G129"/>
  <c r="G128"/>
  <c r="G127"/>
  <c r="G126"/>
  <c r="H126" s="1"/>
  <c r="G125"/>
  <c r="G96"/>
  <c r="G100"/>
  <c r="G102"/>
  <c r="H102" s="1"/>
  <c r="G94"/>
  <c r="G124"/>
  <c r="G139"/>
  <c r="H139" s="1"/>
  <c r="I139" s="1"/>
  <c r="M139" s="1"/>
  <c r="G244"/>
  <c r="G154"/>
  <c r="G214"/>
  <c r="H43" i="26"/>
  <c r="I43" s="1"/>
  <c r="K43" s="1"/>
  <c r="P43" s="1"/>
  <c r="H65"/>
  <c r="I65" s="1"/>
  <c r="K65" s="1"/>
  <c r="P65" s="1"/>
  <c r="H33"/>
  <c r="I33" s="1"/>
  <c r="K33" s="1"/>
  <c r="P33" s="1"/>
  <c r="H41"/>
  <c r="I41" s="1"/>
  <c r="K41" s="1"/>
  <c r="P41" s="1"/>
  <c r="F34"/>
  <c r="O34" s="1"/>
  <c r="H28"/>
  <c r="I28" s="1"/>
  <c r="K28" s="1"/>
  <c r="P28" s="1"/>
  <c r="H26"/>
  <c r="I26" s="1"/>
  <c r="K26" s="1"/>
  <c r="P26" s="1"/>
  <c r="F14"/>
  <c r="O14" s="1"/>
  <c r="AU19" i="29"/>
  <c r="M7" i="28" s="1"/>
  <c r="AV19" i="29"/>
  <c r="M8" i="28" s="1"/>
  <c r="AW19" i="29"/>
  <c r="M9" i="28" s="1"/>
  <c r="F28" i="29"/>
  <c r="G28" s="1"/>
  <c r="H28" s="1"/>
  <c r="I28" s="1"/>
  <c r="F26"/>
  <c r="G26" s="1"/>
  <c r="H26" s="1"/>
  <c r="I26" s="1"/>
  <c r="F24"/>
  <c r="G24" s="1"/>
  <c r="F22"/>
  <c r="G22" s="1"/>
  <c r="F20"/>
  <c r="G20" s="1"/>
  <c r="F27"/>
  <c r="G27" s="1"/>
  <c r="F25"/>
  <c r="G25" s="1"/>
  <c r="F23"/>
  <c r="G23" s="1"/>
  <c r="F21"/>
  <c r="G21" s="1"/>
  <c r="H21" s="1"/>
  <c r="I21" s="1"/>
  <c r="N21" s="1"/>
  <c r="F19"/>
  <c r="G19" s="1"/>
  <c r="F88"/>
  <c r="G88" s="1"/>
  <c r="H88" s="1"/>
  <c r="I88" s="1"/>
  <c r="F86"/>
  <c r="G86" s="1"/>
  <c r="H86" s="1"/>
  <c r="I86" s="1"/>
  <c r="K86" s="1"/>
  <c r="F84"/>
  <c r="G84" s="1"/>
  <c r="F82"/>
  <c r="G82" s="1"/>
  <c r="F80"/>
  <c r="G80" s="1"/>
  <c r="F87"/>
  <c r="G87" s="1"/>
  <c r="H87" s="1"/>
  <c r="I87" s="1"/>
  <c r="F85"/>
  <c r="G85" s="1"/>
  <c r="F83"/>
  <c r="G83" s="1"/>
  <c r="F81"/>
  <c r="G81" s="1"/>
  <c r="F79"/>
  <c r="G79" s="1"/>
  <c r="F73"/>
  <c r="G73" s="1"/>
  <c r="H73" s="1"/>
  <c r="F71"/>
  <c r="G71" s="1"/>
  <c r="H71" s="1"/>
  <c r="F69"/>
  <c r="G69" s="1"/>
  <c r="F67"/>
  <c r="G67" s="1"/>
  <c r="F65"/>
  <c r="G65" s="1"/>
  <c r="F72"/>
  <c r="G72" s="1"/>
  <c r="F70"/>
  <c r="G70" s="1"/>
  <c r="F68"/>
  <c r="G68" s="1"/>
  <c r="H68" s="1"/>
  <c r="F66"/>
  <c r="G66" s="1"/>
  <c r="H66" s="1"/>
  <c r="F64"/>
  <c r="G64" s="1"/>
  <c r="F58"/>
  <c r="G58" s="1"/>
  <c r="H58" s="1"/>
  <c r="I58" s="1"/>
  <c r="N58" s="1"/>
  <c r="F56"/>
  <c r="G56" s="1"/>
  <c r="F54"/>
  <c r="G54" s="1"/>
  <c r="F52"/>
  <c r="G52" s="1"/>
  <c r="F50"/>
  <c r="G50" s="1"/>
  <c r="F57"/>
  <c r="G57" s="1"/>
  <c r="H57" s="1"/>
  <c r="I57" s="1"/>
  <c r="F55"/>
  <c r="G55" s="1"/>
  <c r="F53"/>
  <c r="G53" s="1"/>
  <c r="F51"/>
  <c r="G51" s="1"/>
  <c r="H51" s="1"/>
  <c r="I51" s="1"/>
  <c r="M51" s="1"/>
  <c r="F49"/>
  <c r="G49" s="1"/>
  <c r="F43"/>
  <c r="G43" s="1"/>
  <c r="H43" s="1"/>
  <c r="I43" s="1"/>
  <c r="F41"/>
  <c r="G41" s="1"/>
  <c r="H41" s="1"/>
  <c r="F39"/>
  <c r="G39" s="1"/>
  <c r="F37"/>
  <c r="G37" s="1"/>
  <c r="F35"/>
  <c r="G35" s="1"/>
  <c r="F42"/>
  <c r="G42" s="1"/>
  <c r="F40"/>
  <c r="G40" s="1"/>
  <c r="H40" s="1"/>
  <c r="F38"/>
  <c r="G38" s="1"/>
  <c r="F36"/>
  <c r="G36" s="1"/>
  <c r="H36" s="1"/>
  <c r="F34"/>
  <c r="G34" s="1"/>
  <c r="F13"/>
  <c r="G13" s="1"/>
  <c r="F11"/>
  <c r="G11" s="1"/>
  <c r="F9"/>
  <c r="G9" s="1"/>
  <c r="F7"/>
  <c r="G7" s="1"/>
  <c r="F5"/>
  <c r="G5" s="1"/>
  <c r="F12"/>
  <c r="G12" s="1"/>
  <c r="H12" s="1"/>
  <c r="I12" s="1"/>
  <c r="N12" s="1"/>
  <c r="F10"/>
  <c r="G10" s="1"/>
  <c r="F8"/>
  <c r="G8" s="1"/>
  <c r="F6"/>
  <c r="G6" s="1"/>
  <c r="H6" s="1"/>
  <c r="I6" s="1"/>
  <c r="F4"/>
  <c r="G4" s="1"/>
  <c r="F110"/>
  <c r="G110" s="1"/>
  <c r="F111"/>
  <c r="G111" s="1"/>
  <c r="F118"/>
  <c r="G118" s="1"/>
  <c r="F113"/>
  <c r="G113" s="1"/>
  <c r="F114"/>
  <c r="G114" s="1"/>
  <c r="F116"/>
  <c r="F117"/>
  <c r="G117" s="1"/>
  <c r="F112"/>
  <c r="G112" s="1"/>
  <c r="F115"/>
  <c r="G115" s="1"/>
  <c r="F109"/>
  <c r="G109" s="1"/>
  <c r="H69" i="26"/>
  <c r="I69" s="1"/>
  <c r="K69" s="1"/>
  <c r="P69" s="1"/>
  <c r="F16"/>
  <c r="O16" s="1"/>
  <c r="F70" i="25"/>
  <c r="O70" s="1"/>
  <c r="F66"/>
  <c r="O66" s="1"/>
  <c r="F62"/>
  <c r="O62" s="1"/>
  <c r="H31" i="2"/>
  <c r="I31" s="1"/>
  <c r="K31" s="1"/>
  <c r="P31" s="1"/>
  <c r="F38"/>
  <c r="O38" s="1"/>
  <c r="H39" i="26"/>
  <c r="I39" s="1"/>
  <c r="K39" s="1"/>
  <c r="P39" s="1"/>
  <c r="F60" i="25"/>
  <c r="O60" s="1"/>
  <c r="H57"/>
  <c r="I57" s="1"/>
  <c r="K57" s="1"/>
  <c r="P57" s="1"/>
  <c r="H53"/>
  <c r="I53" s="1"/>
  <c r="K53" s="1"/>
  <c r="P53" s="1"/>
  <c r="F30"/>
  <c r="O30" s="1"/>
  <c r="F24"/>
  <c r="O24" s="1"/>
  <c r="F22"/>
  <c r="O22" s="1"/>
  <c r="H28"/>
  <c r="I28" s="1"/>
  <c r="F68" i="26"/>
  <c r="O68" s="1"/>
  <c r="F70"/>
  <c r="O70" s="1"/>
  <c r="F62"/>
  <c r="O62" s="1"/>
  <c r="F60"/>
  <c r="O60" s="1"/>
  <c r="F65" i="25"/>
  <c r="O65" s="1"/>
  <c r="F63"/>
  <c r="O63" s="1"/>
  <c r="H45"/>
  <c r="I45" s="1"/>
  <c r="K45" s="1"/>
  <c r="P45" s="1"/>
  <c r="H41"/>
  <c r="I41" s="1"/>
  <c r="K41" s="1"/>
  <c r="P41" s="1"/>
  <c r="F40"/>
  <c r="O40" s="1"/>
  <c r="F36"/>
  <c r="O36" s="1"/>
  <c r="F27"/>
  <c r="O27" s="1"/>
  <c r="F19"/>
  <c r="O19" s="1"/>
  <c r="F16"/>
  <c r="O16" s="1"/>
  <c r="F12"/>
  <c r="O12" s="1"/>
  <c r="H20"/>
  <c r="I20" s="1"/>
  <c r="H17"/>
  <c r="I17" s="1"/>
  <c r="H13"/>
  <c r="I13" s="1"/>
  <c r="F64" i="26"/>
  <c r="O64" s="1"/>
  <c r="F66"/>
  <c r="O66" s="1"/>
  <c r="F56"/>
  <c r="O56" s="1"/>
  <c r="F40"/>
  <c r="O40" s="1"/>
  <c r="F32"/>
  <c r="O32" s="1"/>
  <c r="F69" i="25"/>
  <c r="O69" s="1"/>
  <c r="F67"/>
  <c r="O67" s="1"/>
  <c r="F61"/>
  <c r="O61" s="1"/>
  <c r="F59"/>
  <c r="O59" s="1"/>
  <c r="H54"/>
  <c r="I54" s="1"/>
  <c r="K54" s="1"/>
  <c r="P54" s="1"/>
  <c r="F42" i="2"/>
  <c r="O42" s="1"/>
  <c r="F38" i="25"/>
  <c r="O38" s="1"/>
  <c r="F25"/>
  <c r="O25" s="1"/>
  <c r="H11"/>
  <c r="I11" s="1"/>
  <c r="H61" i="26"/>
  <c r="I61" s="1"/>
  <c r="K61" s="1"/>
  <c r="P61" s="1"/>
  <c r="F44" i="25"/>
  <c r="O44" s="1"/>
  <c r="H39"/>
  <c r="I39" s="1"/>
  <c r="H37"/>
  <c r="I37" s="1"/>
  <c r="H34"/>
  <c r="I34" s="1"/>
  <c r="H32"/>
  <c r="I32" s="1"/>
  <c r="K132" i="30"/>
  <c r="N24"/>
  <c r="N70"/>
  <c r="N145"/>
  <c r="M26"/>
  <c r="H63" i="26"/>
  <c r="I63" s="1"/>
  <c r="K63" s="1"/>
  <c r="P63" s="1"/>
  <c r="F52"/>
  <c r="O52" s="1"/>
  <c r="H51"/>
  <c r="I51" s="1"/>
  <c r="K51" s="1"/>
  <c r="P51" s="1"/>
  <c r="F54"/>
  <c r="O54" s="1"/>
  <c r="F50"/>
  <c r="O50" s="1"/>
  <c r="H47"/>
  <c r="I47" s="1"/>
  <c r="K47" s="1"/>
  <c r="P47" s="1"/>
  <c r="F44"/>
  <c r="O44" s="1"/>
  <c r="F46"/>
  <c r="O46" s="1"/>
  <c r="F36"/>
  <c r="O36" s="1"/>
  <c r="H27"/>
  <c r="I27" s="1"/>
  <c r="K27" s="1"/>
  <c r="P27" s="1"/>
  <c r="F12"/>
  <c r="O12" s="1"/>
  <c r="H19"/>
  <c r="I19" s="1"/>
  <c r="K19" s="1"/>
  <c r="P19" s="1"/>
  <c r="H17"/>
  <c r="I17" s="1"/>
  <c r="K17" s="1"/>
  <c r="P17" s="1"/>
  <c r="F18"/>
  <c r="O18" s="1"/>
  <c r="F20"/>
  <c r="O20" s="1"/>
  <c r="N143" i="30"/>
  <c r="F68" i="25"/>
  <c r="O68" s="1"/>
  <c r="F58"/>
  <c r="O58" s="1"/>
  <c r="F55"/>
  <c r="O55" s="1"/>
  <c r="H51"/>
  <c r="I51" s="1"/>
  <c r="K51" s="1"/>
  <c r="P51" s="1"/>
  <c r="F46"/>
  <c r="O46" s="1"/>
  <c r="F42"/>
  <c r="O42" s="1"/>
  <c r="H50"/>
  <c r="I50" s="1"/>
  <c r="K50" s="1"/>
  <c r="P50" s="1"/>
  <c r="H49"/>
  <c r="I49" s="1"/>
  <c r="K49" s="1"/>
  <c r="P49" s="1"/>
  <c r="H48"/>
  <c r="I48" s="1"/>
  <c r="K48" s="1"/>
  <c r="P48" s="1"/>
  <c r="H47"/>
  <c r="I47" s="1"/>
  <c r="K47" s="1"/>
  <c r="P47" s="1"/>
  <c r="H43"/>
  <c r="I43" s="1"/>
  <c r="K43" s="1"/>
  <c r="P43" s="1"/>
  <c r="F33"/>
  <c r="O33" s="1"/>
  <c r="F29"/>
  <c r="O29" s="1"/>
  <c r="F23"/>
  <c r="O23" s="1"/>
  <c r="H26"/>
  <c r="I26" s="1"/>
  <c r="F18"/>
  <c r="O18" s="1"/>
  <c r="F18" i="8"/>
  <c r="O18" s="1"/>
  <c r="C19" i="34" s="1"/>
  <c r="F46" i="2"/>
  <c r="O46" s="1"/>
  <c r="H47"/>
  <c r="I47" s="1"/>
  <c r="K47" s="1"/>
  <c r="P47" s="1"/>
  <c r="F43"/>
  <c r="O43" s="1"/>
  <c r="F21"/>
  <c r="O21" s="1"/>
  <c r="F26"/>
  <c r="O26" s="1"/>
  <c r="F15"/>
  <c r="O15" s="1"/>
  <c r="F12"/>
  <c r="O12" s="1"/>
  <c r="F14"/>
  <c r="O14" s="1"/>
  <c r="M79" i="30"/>
  <c r="N43"/>
  <c r="N147"/>
  <c r="M109"/>
  <c r="H234" l="1"/>
  <c r="I234" s="1"/>
  <c r="N234" s="1"/>
  <c r="H337"/>
  <c r="I337" s="1"/>
  <c r="K337" s="1"/>
  <c r="H246"/>
  <c r="H379"/>
  <c r="I379" s="1"/>
  <c r="J379" s="1"/>
  <c r="L379" s="1"/>
  <c r="H175"/>
  <c r="I175" s="1"/>
  <c r="M175" s="1"/>
  <c r="H411"/>
  <c r="I411" s="1"/>
  <c r="K411" s="1"/>
  <c r="H292"/>
  <c r="H24" i="29"/>
  <c r="I24" s="1"/>
  <c r="M24" s="1"/>
  <c r="H160" i="30"/>
  <c r="I160" s="1"/>
  <c r="M160" s="1"/>
  <c r="H11" i="29"/>
  <c r="I11" s="1"/>
  <c r="M11" s="1"/>
  <c r="H185" i="30"/>
  <c r="I185" s="1"/>
  <c r="M185" s="1"/>
  <c r="H155"/>
  <c r="I155" s="1"/>
  <c r="N155" s="1"/>
  <c r="H262"/>
  <c r="I262" s="1"/>
  <c r="K262" s="1"/>
  <c r="H35" i="29"/>
  <c r="I35" s="1"/>
  <c r="M35" s="1"/>
  <c r="H13"/>
  <c r="I13" s="1"/>
  <c r="N13" s="1"/>
  <c r="H59" i="2"/>
  <c r="I59" s="1"/>
  <c r="K59" s="1"/>
  <c r="P59" s="1"/>
  <c r="H55"/>
  <c r="I55" s="1"/>
  <c r="K55" s="1"/>
  <c r="P55" s="1"/>
  <c r="H51"/>
  <c r="I51" s="1"/>
  <c r="K51" s="1"/>
  <c r="P51" s="1"/>
  <c r="H57"/>
  <c r="I57" s="1"/>
  <c r="K57" s="1"/>
  <c r="P57" s="1"/>
  <c r="H439" i="30"/>
  <c r="I439" s="1"/>
  <c r="N439" s="1"/>
  <c r="H275"/>
  <c r="I275" s="1"/>
  <c r="K275" s="1"/>
  <c r="H230"/>
  <c r="I230" s="1"/>
  <c r="M230" s="1"/>
  <c r="H323"/>
  <c r="I323" s="1"/>
  <c r="H201"/>
  <c r="I201" s="1"/>
  <c r="N201" s="1"/>
  <c r="H186"/>
  <c r="H49" i="29"/>
  <c r="I49" s="1"/>
  <c r="M49" s="1"/>
  <c r="H8"/>
  <c r="I8" s="1"/>
  <c r="M8" s="1"/>
  <c r="H264" i="30"/>
  <c r="I264" s="1"/>
  <c r="K264" s="1"/>
  <c r="H294"/>
  <c r="I294" s="1"/>
  <c r="N294" s="1"/>
  <c r="H274"/>
  <c r="I274" s="1"/>
  <c r="K274" s="1"/>
  <c r="H244"/>
  <c r="I244" s="1"/>
  <c r="M244" s="1"/>
  <c r="H219"/>
  <c r="I219" s="1"/>
  <c r="N219" s="1"/>
  <c r="H216" i="29"/>
  <c r="H110"/>
  <c r="I110" s="1"/>
  <c r="M110" s="1"/>
  <c r="H231" i="30"/>
  <c r="I231" s="1"/>
  <c r="N231" s="1"/>
  <c r="H217"/>
  <c r="I217" s="1"/>
  <c r="K217" s="1"/>
  <c r="H200"/>
  <c r="I200" s="1"/>
  <c r="M200" s="1"/>
  <c r="H289"/>
  <c r="I289" s="1"/>
  <c r="N289" s="1"/>
  <c r="H215"/>
  <c r="H158"/>
  <c r="I158" s="1"/>
  <c r="M158" s="1"/>
  <c r="H84" i="29"/>
  <c r="I84" s="1"/>
  <c r="M84" s="1"/>
  <c r="H426" i="30"/>
  <c r="H232"/>
  <c r="I232" s="1"/>
  <c r="K232" s="1"/>
  <c r="H187"/>
  <c r="I187" s="1"/>
  <c r="M187" s="1"/>
  <c r="H369"/>
  <c r="H276"/>
  <c r="I276" s="1"/>
  <c r="M276" s="1"/>
  <c r="H202"/>
  <c r="I202" s="1"/>
  <c r="K202" s="1"/>
  <c r="H172"/>
  <c r="I172" s="1"/>
  <c r="K172" s="1"/>
  <c r="H34" i="29"/>
  <c r="I34" s="1"/>
  <c r="J34" s="1"/>
  <c r="H319" i="30"/>
  <c r="I319" s="1"/>
  <c r="N319" s="1"/>
  <c r="F41" i="2"/>
  <c r="O41" s="1"/>
  <c r="H441" i="30"/>
  <c r="I441" s="1"/>
  <c r="K441" s="1"/>
  <c r="H382"/>
  <c r="I382" s="1"/>
  <c r="N382" s="1"/>
  <c r="H365"/>
  <c r="H349"/>
  <c r="I349" s="1"/>
  <c r="K349" s="1"/>
  <c r="H245"/>
  <c r="I245" s="1"/>
  <c r="M245" s="1"/>
  <c r="H25" i="29"/>
  <c r="I25" s="1"/>
  <c r="N25" s="1"/>
  <c r="C41" i="34"/>
  <c r="C37"/>
  <c r="C39"/>
  <c r="H157" i="30"/>
  <c r="I157" s="1"/>
  <c r="M157" s="1"/>
  <c r="H334" i="29"/>
  <c r="I334" s="1"/>
  <c r="H15" i="34"/>
  <c r="C24"/>
  <c r="H249" i="30"/>
  <c r="I249" s="1"/>
  <c r="K249" s="1"/>
  <c r="H170"/>
  <c r="I170" s="1"/>
  <c r="N170" s="1"/>
  <c r="H277"/>
  <c r="I277" s="1"/>
  <c r="M277" s="1"/>
  <c r="H216"/>
  <c r="I216" s="1"/>
  <c r="M216" s="1"/>
  <c r="H54" i="29"/>
  <c r="I54" s="1"/>
  <c r="N54" s="1"/>
  <c r="H17" i="34"/>
  <c r="C29"/>
  <c r="N51" i="30"/>
  <c r="K66"/>
  <c r="H384"/>
  <c r="I384" s="1"/>
  <c r="H394"/>
  <c r="I394" s="1"/>
  <c r="N394" s="1"/>
  <c r="H364"/>
  <c r="I364" s="1"/>
  <c r="M364" s="1"/>
  <c r="H336"/>
  <c r="I336" s="1"/>
  <c r="K336" s="1"/>
  <c r="H259"/>
  <c r="I259" s="1"/>
  <c r="K259" s="1"/>
  <c r="H229"/>
  <c r="I229" s="1"/>
  <c r="J229" s="1"/>
  <c r="H214"/>
  <c r="I214" s="1"/>
  <c r="K214" s="1"/>
  <c r="H184"/>
  <c r="I184" s="1"/>
  <c r="N184" s="1"/>
  <c r="H173"/>
  <c r="I173" s="1"/>
  <c r="K173" s="1"/>
  <c r="H159"/>
  <c r="I159" s="1"/>
  <c r="K159" s="1"/>
  <c r="H98" i="29"/>
  <c r="I98" s="1"/>
  <c r="K98" s="1"/>
  <c r="H12" i="34"/>
  <c r="C38"/>
  <c r="I66" i="29"/>
  <c r="M66" s="1"/>
  <c r="H410" i="30"/>
  <c r="I410" s="1"/>
  <c r="M410" s="1"/>
  <c r="H351"/>
  <c r="I351" s="1"/>
  <c r="N351" s="1"/>
  <c r="H339"/>
  <c r="I339" s="1"/>
  <c r="K339" s="1"/>
  <c r="H279"/>
  <c r="I279" s="1"/>
  <c r="N279" s="1"/>
  <c r="H261"/>
  <c r="I261" s="1"/>
  <c r="K261" s="1"/>
  <c r="H189"/>
  <c r="I189" s="1"/>
  <c r="M189" s="1"/>
  <c r="H199"/>
  <c r="I199" s="1"/>
  <c r="M199" s="1"/>
  <c r="C35" i="34"/>
  <c r="C26"/>
  <c r="C12"/>
  <c r="H41"/>
  <c r="H39"/>
  <c r="H37"/>
  <c r="H35"/>
  <c r="H33"/>
  <c r="H42"/>
  <c r="H40"/>
  <c r="H38"/>
  <c r="H36"/>
  <c r="H34"/>
  <c r="H30"/>
  <c r="H28"/>
  <c r="H26"/>
  <c r="H24"/>
  <c r="H22"/>
  <c r="H31"/>
  <c r="H29"/>
  <c r="H27"/>
  <c r="H25"/>
  <c r="H23"/>
  <c r="H16"/>
  <c r="C33"/>
  <c r="C36"/>
  <c r="C34"/>
  <c r="C42"/>
  <c r="C40"/>
  <c r="C27"/>
  <c r="C25"/>
  <c r="C32"/>
  <c r="C31"/>
  <c r="C23"/>
  <c r="C15"/>
  <c r="C18"/>
  <c r="C20"/>
  <c r="C16"/>
  <c r="H324" i="30"/>
  <c r="I324" s="1"/>
  <c r="K324" s="1"/>
  <c r="H424"/>
  <c r="I424" s="1"/>
  <c r="N424" s="1"/>
  <c r="H396"/>
  <c r="H366"/>
  <c r="H204"/>
  <c r="I204" s="1"/>
  <c r="K204" s="1"/>
  <c r="H334"/>
  <c r="I334" s="1"/>
  <c r="K334" s="1"/>
  <c r="H291"/>
  <c r="I291" s="1"/>
  <c r="K291" s="1"/>
  <c r="I7"/>
  <c r="M7" s="1"/>
  <c r="I5"/>
  <c r="N5" s="1"/>
  <c r="I8"/>
  <c r="M8" s="1"/>
  <c r="I6"/>
  <c r="K6" s="1"/>
  <c r="I222"/>
  <c r="K222" s="1"/>
  <c r="I220"/>
  <c r="K220" s="1"/>
  <c r="I221"/>
  <c r="K221" s="1"/>
  <c r="I215"/>
  <c r="N215" s="1"/>
  <c r="I223"/>
  <c r="K223" s="1"/>
  <c r="I190"/>
  <c r="N190" s="1"/>
  <c r="I188"/>
  <c r="M188" s="1"/>
  <c r="I186"/>
  <c r="K186" s="1"/>
  <c r="M415"/>
  <c r="N415"/>
  <c r="M297"/>
  <c r="N297"/>
  <c r="M295"/>
  <c r="N295"/>
  <c r="M293"/>
  <c r="N293"/>
  <c r="M281"/>
  <c r="N281"/>
  <c r="M250"/>
  <c r="N250"/>
  <c r="M268"/>
  <c r="N268"/>
  <c r="M298"/>
  <c r="N298"/>
  <c r="M304"/>
  <c r="N304"/>
  <c r="M439"/>
  <c r="M322"/>
  <c r="N322"/>
  <c r="M282"/>
  <c r="N282"/>
  <c r="N328"/>
  <c r="M328"/>
  <c r="I447"/>
  <c r="I416"/>
  <c r="K416" s="1"/>
  <c r="I386"/>
  <c r="K386" s="1"/>
  <c r="I296"/>
  <c r="K296" s="1"/>
  <c r="I292"/>
  <c r="K292" s="1"/>
  <c r="I267"/>
  <c r="K267" s="1"/>
  <c r="I265"/>
  <c r="K265" s="1"/>
  <c r="I263"/>
  <c r="K263" s="1"/>
  <c r="I356"/>
  <c r="K356" s="1"/>
  <c r="I358"/>
  <c r="K358" s="1"/>
  <c r="I326"/>
  <c r="I251"/>
  <c r="K251" s="1"/>
  <c r="I253"/>
  <c r="K253" s="1"/>
  <c r="I388"/>
  <c r="K388" s="1"/>
  <c r="I418"/>
  <c r="K418" s="1"/>
  <c r="I448"/>
  <c r="K448" s="1"/>
  <c r="I321"/>
  <c r="K321" s="1"/>
  <c r="I342"/>
  <c r="K342" s="1"/>
  <c r="I340"/>
  <c r="K340" s="1"/>
  <c r="I341"/>
  <c r="K341" s="1"/>
  <c r="I312"/>
  <c r="K312" s="1"/>
  <c r="I310"/>
  <c r="K310" s="1"/>
  <c r="I306"/>
  <c r="K306" s="1"/>
  <c r="I313"/>
  <c r="K313" s="1"/>
  <c r="I311"/>
  <c r="K311" s="1"/>
  <c r="I309"/>
  <c r="K309" s="1"/>
  <c r="I280"/>
  <c r="I446"/>
  <c r="K446" s="1"/>
  <c r="I417"/>
  <c r="K417" s="1"/>
  <c r="I413"/>
  <c r="K413" s="1"/>
  <c r="I387"/>
  <c r="K387" s="1"/>
  <c r="I385"/>
  <c r="I266"/>
  <c r="K266" s="1"/>
  <c r="I357"/>
  <c r="K357" s="1"/>
  <c r="I252"/>
  <c r="K252" s="1"/>
  <c r="I248"/>
  <c r="K248" s="1"/>
  <c r="I246"/>
  <c r="K246" s="1"/>
  <c r="I327"/>
  <c r="K327" s="1"/>
  <c r="K281"/>
  <c r="I283"/>
  <c r="K283" s="1"/>
  <c r="I278"/>
  <c r="C364"/>
  <c r="H429"/>
  <c r="H442"/>
  <c r="H409"/>
  <c r="H397"/>
  <c r="H381"/>
  <c r="H325"/>
  <c r="I325" s="1"/>
  <c r="K325" s="1"/>
  <c r="K304"/>
  <c r="H290"/>
  <c r="K295"/>
  <c r="H260"/>
  <c r="K250"/>
  <c r="H247"/>
  <c r="M207"/>
  <c r="K207"/>
  <c r="H174"/>
  <c r="I174" s="1"/>
  <c r="M174" s="1"/>
  <c r="M171"/>
  <c r="N171"/>
  <c r="I125"/>
  <c r="K100"/>
  <c r="H95"/>
  <c r="I95" s="1"/>
  <c r="M102"/>
  <c r="H97"/>
  <c r="I97" s="1"/>
  <c r="K101"/>
  <c r="H96"/>
  <c r="I94"/>
  <c r="M94" s="1"/>
  <c r="I96"/>
  <c r="N96" s="1"/>
  <c r="V358" i="29"/>
  <c r="N358"/>
  <c r="W358"/>
  <c r="M358"/>
  <c r="V356"/>
  <c r="N356"/>
  <c r="W356"/>
  <c r="M356"/>
  <c r="G387"/>
  <c r="H387" s="1"/>
  <c r="I387" s="1"/>
  <c r="G394"/>
  <c r="G398"/>
  <c r="H398" s="1"/>
  <c r="G400"/>
  <c r="H400" s="1"/>
  <c r="G402"/>
  <c r="H402" s="1"/>
  <c r="G417"/>
  <c r="H417" s="1"/>
  <c r="I417" s="1"/>
  <c r="G447"/>
  <c r="H447" s="1"/>
  <c r="I447" s="1"/>
  <c r="G116"/>
  <c r="H116" s="1"/>
  <c r="I116" s="1"/>
  <c r="H327"/>
  <c r="I327" s="1"/>
  <c r="M327" s="1"/>
  <c r="G388"/>
  <c r="H388" s="1"/>
  <c r="I388" s="1"/>
  <c r="G384"/>
  <c r="G382"/>
  <c r="G380"/>
  <c r="G410"/>
  <c r="G412"/>
  <c r="G414"/>
  <c r="G416"/>
  <c r="H416" s="1"/>
  <c r="I416" s="1"/>
  <c r="G418"/>
  <c r="H418" s="1"/>
  <c r="I418" s="1"/>
  <c r="G425"/>
  <c r="G427"/>
  <c r="G429"/>
  <c r="G442"/>
  <c r="G444"/>
  <c r="G281"/>
  <c r="H281" s="1"/>
  <c r="G283"/>
  <c r="H283" s="1"/>
  <c r="H296"/>
  <c r="I296" s="1"/>
  <c r="M296" s="1"/>
  <c r="H278"/>
  <c r="I36"/>
  <c r="M36" s="1"/>
  <c r="H357"/>
  <c r="I357" s="1"/>
  <c r="H19" i="34"/>
  <c r="H18"/>
  <c r="H20"/>
  <c r="G440" i="29"/>
  <c r="G446"/>
  <c r="H446" s="1"/>
  <c r="I446" s="1"/>
  <c r="G448"/>
  <c r="H448" s="1"/>
  <c r="I448" s="1"/>
  <c r="G431"/>
  <c r="H431" s="1"/>
  <c r="G433"/>
  <c r="H433" s="1"/>
  <c r="G396"/>
  <c r="H396" s="1"/>
  <c r="G386"/>
  <c r="H386" s="1"/>
  <c r="I386" s="1"/>
  <c r="H128"/>
  <c r="H20"/>
  <c r="I20" s="1"/>
  <c r="M20" s="1"/>
  <c r="N326"/>
  <c r="N328"/>
  <c r="N274"/>
  <c r="N268"/>
  <c r="N206"/>
  <c r="N176"/>
  <c r="M176"/>
  <c r="N139"/>
  <c r="N147"/>
  <c r="M147"/>
  <c r="I103"/>
  <c r="K103" s="1"/>
  <c r="I102"/>
  <c r="K102" s="1"/>
  <c r="I101"/>
  <c r="K101" s="1"/>
  <c r="C124"/>
  <c r="I73"/>
  <c r="N73" s="1"/>
  <c r="I71"/>
  <c r="N71" s="1"/>
  <c r="I68"/>
  <c r="K68" s="1"/>
  <c r="K43"/>
  <c r="I40"/>
  <c r="K40" s="1"/>
  <c r="I41"/>
  <c r="K41" s="1"/>
  <c r="H5"/>
  <c r="I5" s="1"/>
  <c r="K5" s="1"/>
  <c r="H127"/>
  <c r="H82"/>
  <c r="I82" s="1"/>
  <c r="K82" s="1"/>
  <c r="H100"/>
  <c r="H19"/>
  <c r="I19" s="1"/>
  <c r="M19" s="1"/>
  <c r="N12" i="30"/>
  <c r="K192"/>
  <c r="K111"/>
  <c r="K233"/>
  <c r="K175"/>
  <c r="K64"/>
  <c r="H52" i="29"/>
  <c r="I52" s="1"/>
  <c r="N52" s="1"/>
  <c r="H65"/>
  <c r="I65" s="1"/>
  <c r="N65" s="1"/>
  <c r="H279"/>
  <c r="H83"/>
  <c r="I83" s="1"/>
  <c r="M83" s="1"/>
  <c r="H113"/>
  <c r="I113" s="1"/>
  <c r="H248"/>
  <c r="H114"/>
  <c r="I114" s="1"/>
  <c r="H109"/>
  <c r="I109" s="1"/>
  <c r="H4"/>
  <c r="I4" s="1"/>
  <c r="J4" s="1"/>
  <c r="L4" s="1"/>
  <c r="F312"/>
  <c r="F311"/>
  <c r="F307"/>
  <c r="F306"/>
  <c r="G306" s="1"/>
  <c r="F310"/>
  <c r="F343"/>
  <c r="F341"/>
  <c r="F339"/>
  <c r="F337"/>
  <c r="F335"/>
  <c r="F372"/>
  <c r="F370"/>
  <c r="F368"/>
  <c r="F366"/>
  <c r="F364"/>
  <c r="F403"/>
  <c r="F401"/>
  <c r="G401" s="1"/>
  <c r="F399"/>
  <c r="F397"/>
  <c r="G397" s="1"/>
  <c r="F395"/>
  <c r="F432"/>
  <c r="F430"/>
  <c r="F428"/>
  <c r="F426"/>
  <c r="F424"/>
  <c r="F141"/>
  <c r="G141" s="1"/>
  <c r="H141" s="1"/>
  <c r="F260"/>
  <c r="G260" s="1"/>
  <c r="F148"/>
  <c r="G148" s="1"/>
  <c r="H148" s="1"/>
  <c r="I148" s="1"/>
  <c r="F146"/>
  <c r="G146" s="1"/>
  <c r="H146" s="1"/>
  <c r="I146" s="1"/>
  <c r="F144"/>
  <c r="G144" s="1"/>
  <c r="H144" s="1"/>
  <c r="F142"/>
  <c r="G142" s="1"/>
  <c r="H142" s="1"/>
  <c r="F140"/>
  <c r="G140" s="1"/>
  <c r="H140" s="1"/>
  <c r="I140" s="1"/>
  <c r="F177"/>
  <c r="G177" s="1"/>
  <c r="H177" s="1"/>
  <c r="I177" s="1"/>
  <c r="F178"/>
  <c r="G178" s="1"/>
  <c r="H178" s="1"/>
  <c r="I178" s="1"/>
  <c r="F174"/>
  <c r="G174" s="1"/>
  <c r="F170"/>
  <c r="G170" s="1"/>
  <c r="F207"/>
  <c r="G207" s="1"/>
  <c r="H207" s="1"/>
  <c r="I207" s="1"/>
  <c r="F208"/>
  <c r="G208" s="1"/>
  <c r="H208" s="1"/>
  <c r="I208" s="1"/>
  <c r="F204"/>
  <c r="G204" s="1"/>
  <c r="F200"/>
  <c r="G200" s="1"/>
  <c r="F238"/>
  <c r="G238" s="1"/>
  <c r="H238" s="1"/>
  <c r="I238" s="1"/>
  <c r="K238" s="1"/>
  <c r="F237"/>
  <c r="G237" s="1"/>
  <c r="H237" s="1"/>
  <c r="I237" s="1"/>
  <c r="F229"/>
  <c r="G229" s="1"/>
  <c r="F236"/>
  <c r="G236" s="1"/>
  <c r="H236" s="1"/>
  <c r="I236" s="1"/>
  <c r="F267"/>
  <c r="G267" s="1"/>
  <c r="H267" s="1"/>
  <c r="I267" s="1"/>
  <c r="F266"/>
  <c r="G266" s="1"/>
  <c r="H266" s="1"/>
  <c r="I266" s="1"/>
  <c r="F262"/>
  <c r="G262" s="1"/>
  <c r="F297"/>
  <c r="F298"/>
  <c r="F294"/>
  <c r="F290"/>
  <c r="F234"/>
  <c r="G234" s="1"/>
  <c r="F230"/>
  <c r="G230" s="1"/>
  <c r="H230" s="1"/>
  <c r="I230" s="1"/>
  <c r="F155"/>
  <c r="G155" s="1"/>
  <c r="H155" s="1"/>
  <c r="F157"/>
  <c r="G157" s="1"/>
  <c r="H157" s="1"/>
  <c r="F159"/>
  <c r="G159" s="1"/>
  <c r="H159" s="1"/>
  <c r="F161"/>
  <c r="G161" s="1"/>
  <c r="H161" s="1"/>
  <c r="F184"/>
  <c r="G184" s="1"/>
  <c r="H184" s="1"/>
  <c r="F186"/>
  <c r="G186" s="1"/>
  <c r="F188"/>
  <c r="G188" s="1"/>
  <c r="F190"/>
  <c r="G190" s="1"/>
  <c r="H187" s="1"/>
  <c r="F215"/>
  <c r="G215" s="1"/>
  <c r="H215" s="1"/>
  <c r="F217"/>
  <c r="G217" s="1"/>
  <c r="H217" s="1"/>
  <c r="F219"/>
  <c r="G219" s="1"/>
  <c r="H219" s="1"/>
  <c r="F221"/>
  <c r="G221" s="1"/>
  <c r="H221" s="1"/>
  <c r="F231"/>
  <c r="G231" s="1"/>
  <c r="F235"/>
  <c r="G235" s="1"/>
  <c r="F259"/>
  <c r="G259" s="1"/>
  <c r="H264" s="1"/>
  <c r="I264" s="1"/>
  <c r="F261"/>
  <c r="G261" s="1"/>
  <c r="F263"/>
  <c r="G263" s="1"/>
  <c r="H263" s="1"/>
  <c r="I263" s="1"/>
  <c r="F265"/>
  <c r="G265" s="1"/>
  <c r="F289"/>
  <c r="F291"/>
  <c r="F293"/>
  <c r="F295"/>
  <c r="K12" i="30"/>
  <c r="M35"/>
  <c r="N109"/>
  <c r="M49"/>
  <c r="N203"/>
  <c r="N27"/>
  <c r="M51"/>
  <c r="N192"/>
  <c r="J304"/>
  <c r="L304" s="1"/>
  <c r="N162"/>
  <c r="N79"/>
  <c r="M233"/>
  <c r="N100"/>
  <c r="K205"/>
  <c r="M139"/>
  <c r="K87"/>
  <c r="N66"/>
  <c r="M100"/>
  <c r="J154"/>
  <c r="L154" s="1"/>
  <c r="H412"/>
  <c r="H353"/>
  <c r="H338"/>
  <c r="I338" s="1"/>
  <c r="H25" i="26"/>
  <c r="I25" s="1"/>
  <c r="K25" s="1"/>
  <c r="P25" s="1"/>
  <c r="H305" i="29"/>
  <c r="H232"/>
  <c r="I232" s="1"/>
  <c r="H130"/>
  <c r="H145"/>
  <c r="H117"/>
  <c r="I117" s="1"/>
  <c r="H85"/>
  <c r="I85" s="1"/>
  <c r="K85" s="1"/>
  <c r="F64" i="25"/>
  <c r="O64" s="1"/>
  <c r="H129" i="29"/>
  <c r="H96"/>
  <c r="H27"/>
  <c r="I27" s="1"/>
  <c r="M27" s="1"/>
  <c r="H444" i="30"/>
  <c r="H428"/>
  <c r="H350"/>
  <c r="H370"/>
  <c r="F52" i="25"/>
  <c r="O52" s="1"/>
  <c r="F21"/>
  <c r="O21" s="1"/>
  <c r="F14"/>
  <c r="O14" s="1"/>
  <c r="H15"/>
  <c r="I15" s="1"/>
  <c r="H244" i="29"/>
  <c r="H124"/>
  <c r="I124" s="1"/>
  <c r="H118"/>
  <c r="I118" s="1"/>
  <c r="H80"/>
  <c r="I80" s="1"/>
  <c r="M80" s="1"/>
  <c r="H53"/>
  <c r="I53" s="1"/>
  <c r="M53" s="1"/>
  <c r="H7"/>
  <c r="I7" s="1"/>
  <c r="N7" s="1"/>
  <c r="H24" i="2"/>
  <c r="I24" s="1"/>
  <c r="K24" s="1"/>
  <c r="P24" s="1"/>
  <c r="H395" i="30"/>
  <c r="H355"/>
  <c r="H308"/>
  <c r="H277" i="29"/>
  <c r="H250"/>
  <c r="H218"/>
  <c r="H143"/>
  <c r="H132"/>
  <c r="H95"/>
  <c r="I95" s="1"/>
  <c r="H111"/>
  <c r="I111" s="1"/>
  <c r="H69"/>
  <c r="I69" s="1"/>
  <c r="H56"/>
  <c r="I56" s="1"/>
  <c r="N56" s="1"/>
  <c r="H42"/>
  <c r="H39"/>
  <c r="I39" s="1"/>
  <c r="H427" i="30"/>
  <c r="H443"/>
  <c r="H445"/>
  <c r="H335"/>
  <c r="H115" i="29"/>
  <c r="I115" s="1"/>
  <c r="H70"/>
  <c r="I70" s="1"/>
  <c r="H37"/>
  <c r="H22"/>
  <c r="I22" s="1"/>
  <c r="M22" s="1"/>
  <c r="H81"/>
  <c r="I81" s="1"/>
  <c r="N81" s="1"/>
  <c r="H154"/>
  <c r="I154" s="1"/>
  <c r="H99"/>
  <c r="I99" s="1"/>
  <c r="H72"/>
  <c r="I72" s="1"/>
  <c r="H9"/>
  <c r="I9" s="1"/>
  <c r="M9" s="1"/>
  <c r="F439"/>
  <c r="G439" s="1"/>
  <c r="F441"/>
  <c r="G441" s="1"/>
  <c r="F443"/>
  <c r="F445"/>
  <c r="G445" s="1"/>
  <c r="H309"/>
  <c r="F319"/>
  <c r="G319" s="1"/>
  <c r="H324" s="1"/>
  <c r="F321"/>
  <c r="F323"/>
  <c r="F325"/>
  <c r="F349"/>
  <c r="G349" s="1"/>
  <c r="F351"/>
  <c r="G351" s="1"/>
  <c r="F353"/>
  <c r="F355"/>
  <c r="G355" s="1"/>
  <c r="F379"/>
  <c r="G379" s="1"/>
  <c r="F381"/>
  <c r="F383"/>
  <c r="G383" s="1"/>
  <c r="F385"/>
  <c r="F409"/>
  <c r="G409" s="1"/>
  <c r="F411"/>
  <c r="G411" s="1"/>
  <c r="F413"/>
  <c r="G413" s="1"/>
  <c r="F415"/>
  <c r="G415" s="1"/>
  <c r="H158"/>
  <c r="F169"/>
  <c r="G169" s="1"/>
  <c r="F171"/>
  <c r="G171" s="1"/>
  <c r="F173"/>
  <c r="G173" s="1"/>
  <c r="F175"/>
  <c r="G175" s="1"/>
  <c r="H172" s="1"/>
  <c r="I172" s="1"/>
  <c r="F199"/>
  <c r="G199" s="1"/>
  <c r="F201"/>
  <c r="G201" s="1"/>
  <c r="F203"/>
  <c r="G203" s="1"/>
  <c r="H203" s="1"/>
  <c r="I203" s="1"/>
  <c r="F205"/>
  <c r="G205" s="1"/>
  <c r="K171" i="30"/>
  <c r="N35"/>
  <c r="J109"/>
  <c r="L109" s="1"/>
  <c r="N207"/>
  <c r="N49"/>
  <c r="J49"/>
  <c r="J50" s="1"/>
  <c r="J51" s="1"/>
  <c r="J52" s="1"/>
  <c r="M147"/>
  <c r="M203"/>
  <c r="M27"/>
  <c r="K282"/>
  <c r="M43"/>
  <c r="K162"/>
  <c r="N111"/>
  <c r="K79"/>
  <c r="M132"/>
  <c r="M55"/>
  <c r="N64"/>
  <c r="N87"/>
  <c r="K20"/>
  <c r="N113"/>
  <c r="M154"/>
  <c r="K70"/>
  <c r="N205"/>
  <c r="K143"/>
  <c r="K113"/>
  <c r="J64"/>
  <c r="L64" s="1"/>
  <c r="N20"/>
  <c r="N175"/>
  <c r="N154"/>
  <c r="H64" i="29"/>
  <c r="I64" s="1"/>
  <c r="J64" s="1"/>
  <c r="M208" i="30"/>
  <c r="K38"/>
  <c r="K328" i="29"/>
  <c r="K28" i="30"/>
  <c r="H352"/>
  <c r="H380"/>
  <c r="H430"/>
  <c r="H307"/>
  <c r="F56" i="25"/>
  <c r="O56" s="1"/>
  <c r="H35"/>
  <c r="I35" s="1"/>
  <c r="H31"/>
  <c r="I31" s="1"/>
  <c r="H340" i="29"/>
  <c r="H249"/>
  <c r="H97"/>
  <c r="I97" s="1"/>
  <c r="H50"/>
  <c r="I50" s="1"/>
  <c r="M50" s="1"/>
  <c r="F30" i="2"/>
  <c r="O30" s="1"/>
  <c r="H305" i="30"/>
  <c r="H320"/>
  <c r="H383"/>
  <c r="I383" s="1"/>
  <c r="F48" i="26"/>
  <c r="O48" s="1"/>
  <c r="N73" i="30"/>
  <c r="K131"/>
  <c r="K358" i="29"/>
  <c r="T358" s="1"/>
  <c r="K110" i="30"/>
  <c r="P320" i="11"/>
  <c r="P471"/>
  <c r="I385"/>
  <c r="I244"/>
  <c r="H308" i="29"/>
  <c r="H280"/>
  <c r="H247"/>
  <c r="H112"/>
  <c r="I112" s="1"/>
  <c r="H55"/>
  <c r="I55" s="1"/>
  <c r="M55" s="1"/>
  <c r="H38"/>
  <c r="H23"/>
  <c r="I23" s="1"/>
  <c r="K23" s="1"/>
  <c r="H10"/>
  <c r="I10" s="1"/>
  <c r="N10" s="1"/>
  <c r="P397" i="11"/>
  <c r="P354"/>
  <c r="P578"/>
  <c r="I580"/>
  <c r="H94" i="29"/>
  <c r="I94" s="1"/>
  <c r="N94" s="1"/>
  <c r="I575" i="11"/>
  <c r="V734"/>
  <c r="J19"/>
  <c r="K19" s="1"/>
  <c r="P444"/>
  <c r="P339"/>
  <c r="K259"/>
  <c r="H433" i="30"/>
  <c r="V704" i="11"/>
  <c r="J380"/>
  <c r="M380" s="1"/>
  <c r="J381" s="1"/>
  <c r="L381" s="1"/>
  <c r="N58" i="30"/>
  <c r="P399" i="11"/>
  <c r="I549"/>
  <c r="M169"/>
  <c r="M142" i="30"/>
  <c r="D605" i="11"/>
  <c r="N605" s="1"/>
  <c r="I274"/>
  <c r="M67" i="30"/>
  <c r="N114"/>
  <c r="J394" i="11"/>
  <c r="K394" s="1"/>
  <c r="P427"/>
  <c r="D464"/>
  <c r="D469" s="1"/>
  <c r="D470" s="1"/>
  <c r="D471" s="1"/>
  <c r="D472" s="1"/>
  <c r="D473" s="1"/>
  <c r="D474" s="1"/>
  <c r="D475" s="1"/>
  <c r="D476" s="1"/>
  <c r="D477" s="1"/>
  <c r="D478" s="1"/>
  <c r="I535"/>
  <c r="P531"/>
  <c r="P380"/>
  <c r="P501"/>
  <c r="K86" i="30"/>
  <c r="P460" i="11"/>
  <c r="M103" i="30"/>
  <c r="I503" i="11"/>
  <c r="N88" i="30"/>
  <c r="I353" i="11"/>
  <c r="K144" i="30"/>
  <c r="P428" i="11"/>
  <c r="N4" i="30"/>
  <c r="K112"/>
  <c r="I499" i="11"/>
  <c r="P508" s="1"/>
  <c r="P472"/>
  <c r="I426"/>
  <c r="J574"/>
  <c r="K574" s="1"/>
  <c r="I505"/>
  <c r="P530"/>
  <c r="I307"/>
  <c r="K34" i="30"/>
  <c r="N65"/>
  <c r="I546" i="11"/>
  <c r="M619"/>
  <c r="J620" s="1"/>
  <c r="K620" s="1"/>
  <c r="B12" i="1"/>
  <c r="P596" i="11"/>
  <c r="P568"/>
  <c r="J410"/>
  <c r="M410" s="1"/>
  <c r="N142" i="30"/>
  <c r="P594" i="11"/>
  <c r="P520"/>
  <c r="K71" i="30"/>
  <c r="J229" i="11"/>
  <c r="K229" s="1"/>
  <c r="K230" s="1"/>
  <c r="I486"/>
  <c r="N193" i="30"/>
  <c r="K103"/>
  <c r="N56"/>
  <c r="K326" i="29"/>
  <c r="N208" i="30"/>
  <c r="K118"/>
  <c r="M88"/>
  <c r="N21"/>
  <c r="M144"/>
  <c r="J4"/>
  <c r="J5" s="1"/>
  <c r="L5" s="1"/>
  <c r="N112"/>
  <c r="I515" i="11"/>
  <c r="P440"/>
  <c r="P518"/>
  <c r="I415"/>
  <c r="I485"/>
  <c r="K206" i="30"/>
  <c r="N206"/>
  <c r="K67"/>
  <c r="N140"/>
  <c r="N163"/>
  <c r="M101"/>
  <c r="K84"/>
  <c r="N42"/>
  <c r="N101"/>
  <c r="K36"/>
  <c r="M110"/>
  <c r="M163"/>
  <c r="M42"/>
  <c r="J529" i="11"/>
  <c r="K529" s="1"/>
  <c r="I562"/>
  <c r="P519"/>
  <c r="I368"/>
  <c r="C484"/>
  <c r="C499" s="1"/>
  <c r="C514" s="1"/>
  <c r="M514" s="1"/>
  <c r="P560"/>
  <c r="I487"/>
  <c r="I409"/>
  <c r="P418" s="1"/>
  <c r="J139" i="29"/>
  <c r="L139" s="1"/>
  <c r="D2" i="1"/>
  <c r="V659" i="11"/>
  <c r="I592"/>
  <c r="C2" i="1"/>
  <c r="I590" i="11"/>
  <c r="H343" i="30"/>
  <c r="I343" s="1"/>
  <c r="H67" i="29"/>
  <c r="I67" s="1"/>
  <c r="M22" i="30"/>
  <c r="N22"/>
  <c r="M24"/>
  <c r="K24"/>
  <c r="N26"/>
  <c r="K26"/>
  <c r="M37"/>
  <c r="K37"/>
  <c r="N39"/>
  <c r="M40"/>
  <c r="M53"/>
  <c r="K53"/>
  <c r="N57"/>
  <c r="M57"/>
  <c r="N68"/>
  <c r="K68"/>
  <c r="K72"/>
  <c r="N72"/>
  <c r="N81"/>
  <c r="K81"/>
  <c r="M83"/>
  <c r="K83"/>
  <c r="N85"/>
  <c r="M85"/>
  <c r="K102"/>
  <c r="N102"/>
  <c r="K115"/>
  <c r="N115"/>
  <c r="M130"/>
  <c r="K130"/>
  <c r="K139"/>
  <c r="J139"/>
  <c r="N141"/>
  <c r="M141"/>
  <c r="M145"/>
  <c r="K145"/>
  <c r="M169"/>
  <c r="N169"/>
  <c r="K169"/>
  <c r="N177"/>
  <c r="M177"/>
  <c r="K293"/>
  <c r="M21" i="29"/>
  <c r="J364" i="11"/>
  <c r="K364" s="1"/>
  <c r="P414"/>
  <c r="J589"/>
  <c r="K589" s="1"/>
  <c r="I442"/>
  <c r="J559"/>
  <c r="K559" s="1"/>
  <c r="I230"/>
  <c r="I561"/>
  <c r="P488"/>
  <c r="J439"/>
  <c r="K439" s="1"/>
  <c r="P338"/>
  <c r="N679"/>
  <c r="J199"/>
  <c r="M544"/>
  <c r="I304"/>
  <c r="P304" s="1"/>
  <c r="Q304" s="1"/>
  <c r="R304" s="1"/>
  <c r="I591"/>
  <c r="J79"/>
  <c r="K79" s="1"/>
  <c r="I443"/>
  <c r="H354" i="30"/>
  <c r="H367"/>
  <c r="H399"/>
  <c r="H414"/>
  <c r="H425"/>
  <c r="H440"/>
  <c r="P403" i="11"/>
  <c r="H338" i="29"/>
  <c r="H245"/>
  <c r="K244" i="11"/>
  <c r="P458"/>
  <c r="I458"/>
  <c r="J124"/>
  <c r="I124"/>
  <c r="K19" i="30"/>
  <c r="J19"/>
  <c r="J20" s="1"/>
  <c r="N23"/>
  <c r="M23"/>
  <c r="M25"/>
  <c r="K25"/>
  <c r="J34"/>
  <c r="J35" s="1"/>
  <c r="N34"/>
  <c r="K13"/>
  <c r="M13"/>
  <c r="M41"/>
  <c r="N41"/>
  <c r="M50"/>
  <c r="K50"/>
  <c r="N52"/>
  <c r="K52"/>
  <c r="M80"/>
  <c r="K80"/>
  <c r="K82"/>
  <c r="M82"/>
  <c r="K99"/>
  <c r="N99"/>
  <c r="K116"/>
  <c r="M116"/>
  <c r="M129"/>
  <c r="N129"/>
  <c r="K133"/>
  <c r="M133"/>
  <c r="M148"/>
  <c r="N148"/>
  <c r="K161"/>
  <c r="N161"/>
  <c r="K268"/>
  <c r="K298"/>
  <c r="K328"/>
  <c r="J80"/>
  <c r="K139" i="29"/>
  <c r="D389" i="11"/>
  <c r="D394" s="1"/>
  <c r="M71" i="30"/>
  <c r="P322" i="11"/>
  <c r="J154"/>
  <c r="N154" s="1"/>
  <c r="M86" i="30"/>
  <c r="M193"/>
  <c r="K73"/>
  <c r="M131"/>
  <c r="M56"/>
  <c r="P394" i="11"/>
  <c r="Q394" s="1"/>
  <c r="R394" s="1"/>
  <c r="T394" s="1"/>
  <c r="V394" s="1"/>
  <c r="N118" i="30"/>
  <c r="M21"/>
  <c r="P382" i="11"/>
  <c r="N38" i="30"/>
  <c r="M4"/>
  <c r="I94" i="11"/>
  <c r="M19"/>
  <c r="I310"/>
  <c r="P321"/>
  <c r="P429"/>
  <c r="I309"/>
  <c r="I308"/>
  <c r="M49"/>
  <c r="P384"/>
  <c r="P457"/>
  <c r="P351"/>
  <c r="M178" i="30"/>
  <c r="N25"/>
  <c r="M65"/>
  <c r="K114"/>
  <c r="M140"/>
  <c r="K94" i="11"/>
  <c r="N28" i="30"/>
  <c r="N69"/>
  <c r="N178"/>
  <c r="M146"/>
  <c r="N13"/>
  <c r="K23"/>
  <c r="N19"/>
  <c r="K148"/>
  <c r="N116"/>
  <c r="M99"/>
  <c r="M84"/>
  <c r="N50"/>
  <c r="N36"/>
  <c r="K69"/>
  <c r="K146"/>
  <c r="M161"/>
  <c r="B11" i="1"/>
  <c r="B10"/>
  <c r="E2"/>
  <c r="H2"/>
  <c r="V719" i="11"/>
  <c r="V614"/>
  <c r="P372"/>
  <c r="I139"/>
  <c r="J139"/>
  <c r="N139" s="1"/>
  <c r="J109"/>
  <c r="K109" s="1"/>
  <c r="I109"/>
  <c r="K156" i="30"/>
  <c r="M156"/>
  <c r="N156"/>
  <c r="L169"/>
  <c r="I579" i="11"/>
  <c r="P577"/>
  <c r="P340"/>
  <c r="M319"/>
  <c r="J49"/>
  <c r="B3" i="1"/>
  <c r="I441" i="11"/>
  <c r="I367"/>
  <c r="L230"/>
  <c r="I369"/>
  <c r="J289"/>
  <c r="P370"/>
  <c r="I335"/>
  <c r="I445"/>
  <c r="I334"/>
  <c r="P342" s="1"/>
  <c r="M34"/>
  <c r="I548"/>
  <c r="P545"/>
  <c r="I576"/>
  <c r="M694"/>
  <c r="J695" s="1"/>
  <c r="C724"/>
  <c r="I259"/>
  <c r="J530"/>
  <c r="N530" s="1"/>
  <c r="I475"/>
  <c r="I502"/>
  <c r="H160" i="29"/>
  <c r="M236" i="30"/>
  <c r="K236"/>
  <c r="N236"/>
  <c r="N238"/>
  <c r="K238"/>
  <c r="M238"/>
  <c r="I64" i="11"/>
  <c r="J64"/>
  <c r="N237" i="30"/>
  <c r="M237"/>
  <c r="K237"/>
  <c r="K297"/>
  <c r="K2" i="1"/>
  <c r="V749" i="11"/>
  <c r="P371"/>
  <c r="P364"/>
  <c r="Q364" s="1"/>
  <c r="P537"/>
  <c r="P536"/>
  <c r="M11" i="30"/>
  <c r="K11"/>
  <c r="N11"/>
  <c r="N9"/>
  <c r="M9"/>
  <c r="K9"/>
  <c r="N54"/>
  <c r="M54"/>
  <c r="K234"/>
  <c r="M234"/>
  <c r="P529" i="11"/>
  <c r="Q529" s="1"/>
  <c r="P373"/>
  <c r="K322" i="30"/>
  <c r="C574" i="11"/>
  <c r="M574" s="1"/>
  <c r="M559"/>
  <c r="N10" i="30"/>
  <c r="M10"/>
  <c r="N6"/>
  <c r="M235"/>
  <c r="K235"/>
  <c r="P538" i="11"/>
  <c r="K21" i="29"/>
  <c r="P559" i="11"/>
  <c r="Q559" s="1"/>
  <c r="R559" s="1"/>
  <c r="T559" s="1"/>
  <c r="V559" s="1"/>
  <c r="P490"/>
  <c r="I490"/>
  <c r="P336"/>
  <c r="I336"/>
  <c r="M176" i="30"/>
  <c r="K176"/>
  <c r="N176"/>
  <c r="M191"/>
  <c r="K191"/>
  <c r="N191"/>
  <c r="J469" i="11"/>
  <c r="K469" s="1"/>
  <c r="J470" s="1"/>
  <c r="I469"/>
  <c r="P469" s="1"/>
  <c r="Q469" s="1"/>
  <c r="S469" s="1"/>
  <c r="K356" i="29"/>
  <c r="T356" s="1"/>
  <c r="M117" i="30"/>
  <c r="K117"/>
  <c r="N117"/>
  <c r="M218"/>
  <c r="N218"/>
  <c r="K218"/>
  <c r="H275" i="29"/>
  <c r="V674" i="11"/>
  <c r="M230"/>
  <c r="J231" s="1"/>
  <c r="N57" i="29"/>
  <c r="K57"/>
  <c r="M57"/>
  <c r="N26"/>
  <c r="K26"/>
  <c r="M26"/>
  <c r="J274"/>
  <c r="H125"/>
  <c r="P402" i="11"/>
  <c r="M43" i="29"/>
  <c r="N43"/>
  <c r="K58"/>
  <c r="M58"/>
  <c r="K87"/>
  <c r="M87"/>
  <c r="N88"/>
  <c r="K88"/>
  <c r="N28"/>
  <c r="K28"/>
  <c r="K206"/>
  <c r="N184" i="11"/>
  <c r="K184"/>
  <c r="I169"/>
  <c r="J169"/>
  <c r="M94"/>
  <c r="C109"/>
  <c r="I34"/>
  <c r="J34"/>
  <c r="M6" i="29"/>
  <c r="N6"/>
  <c r="K6"/>
  <c r="M12"/>
  <c r="K12"/>
  <c r="H214"/>
  <c r="I214" s="1"/>
  <c r="H220"/>
  <c r="K274"/>
  <c r="K268"/>
  <c r="K605" i="11"/>
  <c r="M605"/>
  <c r="J606" s="1"/>
  <c r="M680"/>
  <c r="J681" s="1"/>
  <c r="M681" s="1"/>
  <c r="J682" s="1"/>
  <c r="K680"/>
  <c r="L680"/>
  <c r="N680"/>
  <c r="B8" i="1"/>
  <c r="B6"/>
  <c r="B4"/>
  <c r="L2"/>
  <c r="J2"/>
  <c r="F2"/>
  <c r="K710" i="11"/>
  <c r="L710"/>
  <c r="P595"/>
  <c r="I595"/>
  <c r="P589"/>
  <c r="Q589" s="1"/>
  <c r="P597"/>
  <c r="P598"/>
  <c r="I565"/>
  <c r="P565"/>
  <c r="I564"/>
  <c r="P564"/>
  <c r="I550"/>
  <c r="P550"/>
  <c r="J544"/>
  <c r="K544" s="1"/>
  <c r="I544"/>
  <c r="P534"/>
  <c r="I534"/>
  <c r="P533"/>
  <c r="I533"/>
  <c r="P517"/>
  <c r="I517"/>
  <c r="P516"/>
  <c r="I516"/>
  <c r="P500"/>
  <c r="I500"/>
  <c r="I470"/>
  <c r="P470"/>
  <c r="P459"/>
  <c r="I459"/>
  <c r="J455"/>
  <c r="I455"/>
  <c r="P455"/>
  <c r="I430"/>
  <c r="P430"/>
  <c r="I425"/>
  <c r="P425"/>
  <c r="J424"/>
  <c r="K424" s="1"/>
  <c r="I424"/>
  <c r="P413"/>
  <c r="I413"/>
  <c r="P412"/>
  <c r="I412"/>
  <c r="I396"/>
  <c r="P396"/>
  <c r="I395"/>
  <c r="P395"/>
  <c r="M394"/>
  <c r="P383"/>
  <c r="I383"/>
  <c r="I379"/>
  <c r="P387" s="1"/>
  <c r="J379"/>
  <c r="I355"/>
  <c r="P355"/>
  <c r="P350"/>
  <c r="I350"/>
  <c r="I337"/>
  <c r="P337"/>
  <c r="I323"/>
  <c r="P323"/>
  <c r="C349"/>
  <c r="M334"/>
  <c r="J335" s="1"/>
  <c r="I306"/>
  <c r="P306"/>
  <c r="I305"/>
  <c r="P305"/>
  <c r="J305"/>
  <c r="N305" s="1"/>
  <c r="M244"/>
  <c r="C259"/>
  <c r="K415" i="30"/>
  <c r="C424" i="11"/>
  <c r="M28" i="29"/>
  <c r="M88"/>
  <c r="N87"/>
  <c r="J80" i="11"/>
  <c r="I184"/>
  <c r="B9" i="1"/>
  <c r="B7"/>
  <c r="B5"/>
  <c r="I2"/>
  <c r="G2"/>
  <c r="V644" i="11"/>
  <c r="V629"/>
  <c r="C649"/>
  <c r="M634"/>
  <c r="J635" s="1"/>
  <c r="P593"/>
  <c r="I593"/>
  <c r="P563"/>
  <c r="I563"/>
  <c r="I547"/>
  <c r="P547"/>
  <c r="P532"/>
  <c r="I532"/>
  <c r="J514"/>
  <c r="K514" s="1"/>
  <c r="I514"/>
  <c r="I504"/>
  <c r="P504"/>
  <c r="I489"/>
  <c r="P489"/>
  <c r="J484"/>
  <c r="K484" s="1"/>
  <c r="I484"/>
  <c r="I474"/>
  <c r="P474"/>
  <c r="I473"/>
  <c r="P473"/>
  <c r="I456"/>
  <c r="P456"/>
  <c r="I454"/>
  <c r="P462" s="1"/>
  <c r="J454"/>
  <c r="I411"/>
  <c r="P411"/>
  <c r="P410"/>
  <c r="I410"/>
  <c r="I400"/>
  <c r="P400"/>
  <c r="I398"/>
  <c r="P398"/>
  <c r="P381"/>
  <c r="I381"/>
  <c r="I366"/>
  <c r="P366"/>
  <c r="I365"/>
  <c r="P365"/>
  <c r="I352"/>
  <c r="P352"/>
  <c r="I349"/>
  <c r="P357" s="1"/>
  <c r="J349"/>
  <c r="K349" s="1"/>
  <c r="P325"/>
  <c r="I325"/>
  <c r="I324"/>
  <c r="P324"/>
  <c r="I319"/>
  <c r="J319"/>
  <c r="K319" s="1"/>
  <c r="I214"/>
  <c r="J214"/>
  <c r="C199"/>
  <c r="M184"/>
  <c r="I155"/>
  <c r="J155"/>
  <c r="J5"/>
  <c r="I5"/>
  <c r="J4"/>
  <c r="I4"/>
  <c r="P401"/>
  <c r="D534"/>
  <c r="K11" i="29"/>
  <c r="P567" i="11"/>
  <c r="P566"/>
  <c r="P439"/>
  <c r="Q439" s="1"/>
  <c r="P447"/>
  <c r="P448"/>
  <c r="P446"/>
  <c r="N51" i="29"/>
  <c r="K51"/>
  <c r="N86"/>
  <c r="M86"/>
  <c r="D682" i="11"/>
  <c r="P582"/>
  <c r="P581"/>
  <c r="P583"/>
  <c r="R574"/>
  <c r="S574"/>
  <c r="Q575" s="1"/>
  <c r="K304"/>
  <c r="N304"/>
  <c r="K274"/>
  <c r="N274"/>
  <c r="D306"/>
  <c r="H79" i="29"/>
  <c r="I79" s="1"/>
  <c r="V689" i="11"/>
  <c r="H414" i="29" l="1"/>
  <c r="H173"/>
  <c r="I173" s="1"/>
  <c r="N173" s="1"/>
  <c r="K24"/>
  <c r="N24"/>
  <c r="N11"/>
  <c r="K160" i="30"/>
  <c r="N160"/>
  <c r="H440" i="29"/>
  <c r="I440" s="1"/>
  <c r="V440" s="1"/>
  <c r="K13"/>
  <c r="N185" i="30"/>
  <c r="M155"/>
  <c r="K155"/>
  <c r="K185"/>
  <c r="H442" i="29"/>
  <c r="I442" s="1"/>
  <c r="K35"/>
  <c r="M13"/>
  <c r="N35"/>
  <c r="N49"/>
  <c r="K230" i="30"/>
  <c r="H186" i="29"/>
  <c r="J49"/>
  <c r="J50" s="1"/>
  <c r="J439" i="30"/>
  <c r="L439" s="1"/>
  <c r="K439"/>
  <c r="K49" i="29"/>
  <c r="M201" i="30"/>
  <c r="N230"/>
  <c r="J230"/>
  <c r="J231" s="1"/>
  <c r="K201"/>
  <c r="N8" i="29"/>
  <c r="K8"/>
  <c r="K244" i="30"/>
  <c r="J244"/>
  <c r="L244" s="1"/>
  <c r="K294"/>
  <c r="M231"/>
  <c r="M294"/>
  <c r="N244"/>
  <c r="H205" i="29"/>
  <c r="I205" s="1"/>
  <c r="M205" s="1"/>
  <c r="K200" i="30"/>
  <c r="N200"/>
  <c r="K110" i="29"/>
  <c r="N110"/>
  <c r="K231" i="30"/>
  <c r="N217"/>
  <c r="M289"/>
  <c r="M217"/>
  <c r="N158"/>
  <c r="K289"/>
  <c r="M319"/>
  <c r="J289"/>
  <c r="L289" s="1"/>
  <c r="K158"/>
  <c r="N7"/>
  <c r="H189" i="29"/>
  <c r="H231"/>
  <c r="I231" s="1"/>
  <c r="K231" s="1"/>
  <c r="M172" i="30"/>
  <c r="N172"/>
  <c r="H202" i="29"/>
  <c r="I202" s="1"/>
  <c r="N202" s="1"/>
  <c r="N84"/>
  <c r="K84"/>
  <c r="M351" i="30"/>
  <c r="N232"/>
  <c r="M232"/>
  <c r="N34" i="29"/>
  <c r="M202" i="30"/>
  <c r="N202"/>
  <c r="N276"/>
  <c r="K276"/>
  <c r="H235" i="29"/>
  <c r="I235" s="1"/>
  <c r="K235" s="1"/>
  <c r="M34"/>
  <c r="K8" i="30"/>
  <c r="K34" i="29"/>
  <c r="K319" i="30"/>
  <c r="N410"/>
  <c r="M382"/>
  <c r="J319"/>
  <c r="L319" s="1"/>
  <c r="M25" i="29"/>
  <c r="K382" i="30"/>
  <c r="N245"/>
  <c r="K245"/>
  <c r="K25" i="29"/>
  <c r="K157" i="30"/>
  <c r="N157"/>
  <c r="H262" i="29"/>
  <c r="I262" s="1"/>
  <c r="N262" s="1"/>
  <c r="K394" i="30"/>
  <c r="N216"/>
  <c r="J170"/>
  <c r="J171" s="1"/>
  <c r="L171" s="1"/>
  <c r="M170"/>
  <c r="K170"/>
  <c r="K216"/>
  <c r="N364"/>
  <c r="K229"/>
  <c r="M394"/>
  <c r="N277"/>
  <c r="M184"/>
  <c r="N159"/>
  <c r="K277"/>
  <c r="M54" i="29"/>
  <c r="K5" i="30"/>
  <c r="N66" i="29"/>
  <c r="K54"/>
  <c r="H412"/>
  <c r="I412" s="1"/>
  <c r="N412" s="1"/>
  <c r="H394"/>
  <c r="I394" s="1"/>
  <c r="K184" i="30"/>
  <c r="L229"/>
  <c r="M159"/>
  <c r="N173"/>
  <c r="N214"/>
  <c r="M214"/>
  <c r="M229"/>
  <c r="J394"/>
  <c r="L394" s="1"/>
  <c r="J364"/>
  <c r="L364" s="1"/>
  <c r="M173"/>
  <c r="J214"/>
  <c r="L214" s="1"/>
  <c r="K364"/>
  <c r="J184"/>
  <c r="J185" s="1"/>
  <c r="L185" s="1"/>
  <c r="K351"/>
  <c r="N229"/>
  <c r="O233" s="1"/>
  <c r="K410"/>
  <c r="H190" i="29"/>
  <c r="H260"/>
  <c r="I260" s="1"/>
  <c r="N260" s="1"/>
  <c r="H229"/>
  <c r="I229" s="1"/>
  <c r="M229" s="1"/>
  <c r="K199" i="30"/>
  <c r="H188" i="29"/>
  <c r="K279" i="30"/>
  <c r="K66" i="29"/>
  <c r="M279" i="30"/>
  <c r="J199"/>
  <c r="L199" s="1"/>
  <c r="N199"/>
  <c r="M424"/>
  <c r="H444" i="29"/>
  <c r="I444" s="1"/>
  <c r="N444" s="1"/>
  <c r="H259"/>
  <c r="I259" s="1"/>
  <c r="M259" s="1"/>
  <c r="J349" i="30"/>
  <c r="L349" s="1"/>
  <c r="M222"/>
  <c r="N204"/>
  <c r="N220"/>
  <c r="K424"/>
  <c r="M204"/>
  <c r="J274"/>
  <c r="L274" s="1"/>
  <c r="M96"/>
  <c r="N102" i="29"/>
  <c r="N174" i="30"/>
  <c r="N221"/>
  <c r="J424"/>
  <c r="L424" s="1"/>
  <c r="M219"/>
  <c r="N223"/>
  <c r="K174"/>
  <c r="P177" s="1"/>
  <c r="N189"/>
  <c r="K219"/>
  <c r="K189"/>
  <c r="N187"/>
  <c r="M221"/>
  <c r="N222"/>
  <c r="M223"/>
  <c r="K187"/>
  <c r="K96"/>
  <c r="M190"/>
  <c r="N188"/>
  <c r="M6"/>
  <c r="K7"/>
  <c r="N186"/>
  <c r="M5"/>
  <c r="N8"/>
  <c r="H98"/>
  <c r="I98" s="1"/>
  <c r="N98" s="1"/>
  <c r="K188"/>
  <c r="J186"/>
  <c r="J187" s="1"/>
  <c r="K215"/>
  <c r="M220"/>
  <c r="M186"/>
  <c r="O189" s="1"/>
  <c r="M215"/>
  <c r="K190"/>
  <c r="N338"/>
  <c r="M338"/>
  <c r="M283"/>
  <c r="N283"/>
  <c r="M323"/>
  <c r="N323"/>
  <c r="M246"/>
  <c r="N246"/>
  <c r="M357"/>
  <c r="N357"/>
  <c r="M264"/>
  <c r="N264"/>
  <c r="M379"/>
  <c r="N379"/>
  <c r="M385"/>
  <c r="N385"/>
  <c r="M387"/>
  <c r="N387"/>
  <c r="M413"/>
  <c r="N413"/>
  <c r="M446"/>
  <c r="N446"/>
  <c r="M309"/>
  <c r="N309"/>
  <c r="M313"/>
  <c r="N313"/>
  <c r="M310"/>
  <c r="N310"/>
  <c r="N337"/>
  <c r="M337"/>
  <c r="M341"/>
  <c r="N341"/>
  <c r="M340"/>
  <c r="N340"/>
  <c r="M321"/>
  <c r="N321"/>
  <c r="M418"/>
  <c r="N418"/>
  <c r="M253"/>
  <c r="N253"/>
  <c r="M251"/>
  <c r="N251"/>
  <c r="N324"/>
  <c r="M324"/>
  <c r="J334"/>
  <c r="L334" s="1"/>
  <c r="N334"/>
  <c r="M334"/>
  <c r="M356"/>
  <c r="N356"/>
  <c r="M261"/>
  <c r="N261"/>
  <c r="M265"/>
  <c r="N265"/>
  <c r="M292"/>
  <c r="N292"/>
  <c r="K384"/>
  <c r="M384"/>
  <c r="N384"/>
  <c r="M416"/>
  <c r="N416"/>
  <c r="K447"/>
  <c r="M447"/>
  <c r="N447"/>
  <c r="M343"/>
  <c r="N343"/>
  <c r="M383"/>
  <c r="N383"/>
  <c r="N325"/>
  <c r="M325"/>
  <c r="K278"/>
  <c r="M278"/>
  <c r="N278"/>
  <c r="M275"/>
  <c r="N275"/>
  <c r="N327"/>
  <c r="M327"/>
  <c r="M248"/>
  <c r="N248"/>
  <c r="M252"/>
  <c r="N252"/>
  <c r="M349"/>
  <c r="N349"/>
  <c r="M262"/>
  <c r="N262"/>
  <c r="M266"/>
  <c r="N266"/>
  <c r="M291"/>
  <c r="N291"/>
  <c r="M411"/>
  <c r="N411"/>
  <c r="M417"/>
  <c r="N417"/>
  <c r="M280"/>
  <c r="N280"/>
  <c r="M311"/>
  <c r="N311"/>
  <c r="M306"/>
  <c r="N306"/>
  <c r="M312"/>
  <c r="N312"/>
  <c r="N339"/>
  <c r="M339"/>
  <c r="N336"/>
  <c r="M336"/>
  <c r="M342"/>
  <c r="N342"/>
  <c r="M448"/>
  <c r="N448"/>
  <c r="M388"/>
  <c r="N388"/>
  <c r="M249"/>
  <c r="N249"/>
  <c r="M274"/>
  <c r="N274"/>
  <c r="K326"/>
  <c r="N326"/>
  <c r="M326"/>
  <c r="M358"/>
  <c r="N358"/>
  <c r="J259"/>
  <c r="L259" s="1"/>
  <c r="M259"/>
  <c r="N259"/>
  <c r="M263"/>
  <c r="N263"/>
  <c r="M267"/>
  <c r="N267"/>
  <c r="M296"/>
  <c r="N296"/>
  <c r="M386"/>
  <c r="N386"/>
  <c r="M441"/>
  <c r="N441"/>
  <c r="K323"/>
  <c r="K379"/>
  <c r="K385"/>
  <c r="K280"/>
  <c r="I354"/>
  <c r="K354" s="1"/>
  <c r="I380"/>
  <c r="J380" s="1"/>
  <c r="I443"/>
  <c r="K443" s="1"/>
  <c r="I353"/>
  <c r="I247"/>
  <c r="I290"/>
  <c r="J290" s="1"/>
  <c r="I381"/>
  <c r="I442"/>
  <c r="I307"/>
  <c r="I335"/>
  <c r="K335" s="1"/>
  <c r="I440"/>
  <c r="J440" s="1"/>
  <c r="L440" s="1"/>
  <c r="I414"/>
  <c r="K414" s="1"/>
  <c r="I320"/>
  <c r="K320" s="1"/>
  <c r="I352"/>
  <c r="K352" s="1"/>
  <c r="I445"/>
  <c r="I355"/>
  <c r="K355" s="1"/>
  <c r="I350"/>
  <c r="K350" s="1"/>
  <c r="I444"/>
  <c r="K444" s="1"/>
  <c r="I412"/>
  <c r="K412" s="1"/>
  <c r="I260"/>
  <c r="I409"/>
  <c r="I372"/>
  <c r="I370"/>
  <c r="K370" s="1"/>
  <c r="I368"/>
  <c r="I366"/>
  <c r="I373"/>
  <c r="I371"/>
  <c r="I369"/>
  <c r="K369" s="1"/>
  <c r="I367"/>
  <c r="K367" s="1"/>
  <c r="I365"/>
  <c r="I305"/>
  <c r="J305" s="1"/>
  <c r="J306" s="1"/>
  <c r="I308"/>
  <c r="C394"/>
  <c r="J94"/>
  <c r="L94" s="1"/>
  <c r="M125"/>
  <c r="K125"/>
  <c r="N125"/>
  <c r="I127"/>
  <c r="I128"/>
  <c r="I126"/>
  <c r="I124"/>
  <c r="N94"/>
  <c r="K97"/>
  <c r="N97"/>
  <c r="M97"/>
  <c r="K95"/>
  <c r="M95"/>
  <c r="N95"/>
  <c r="K94"/>
  <c r="K36" i="29"/>
  <c r="N19"/>
  <c r="K73"/>
  <c r="M68"/>
  <c r="N41"/>
  <c r="H265"/>
  <c r="I265" s="1"/>
  <c r="M265" s="1"/>
  <c r="K327"/>
  <c r="H380"/>
  <c r="I380" s="1"/>
  <c r="V380" s="1"/>
  <c r="V448"/>
  <c r="N448"/>
  <c r="W448"/>
  <c r="M448"/>
  <c r="V444"/>
  <c r="V447"/>
  <c r="N447"/>
  <c r="W447"/>
  <c r="M447"/>
  <c r="V446"/>
  <c r="N446"/>
  <c r="W446"/>
  <c r="M446"/>
  <c r="V417"/>
  <c r="N417"/>
  <c r="W417"/>
  <c r="M417"/>
  <c r="V418"/>
  <c r="N418"/>
  <c r="W418"/>
  <c r="M418"/>
  <c r="V416"/>
  <c r="N416"/>
  <c r="W416"/>
  <c r="M416"/>
  <c r="V388"/>
  <c r="N388"/>
  <c r="W388"/>
  <c r="M388"/>
  <c r="V386"/>
  <c r="N386"/>
  <c r="W386"/>
  <c r="M386"/>
  <c r="V387"/>
  <c r="N387"/>
  <c r="W387"/>
  <c r="M387"/>
  <c r="V357"/>
  <c r="N357"/>
  <c r="W357"/>
  <c r="M357"/>
  <c r="N327"/>
  <c r="M116"/>
  <c r="N116"/>
  <c r="K116"/>
  <c r="G325"/>
  <c r="H325" s="1"/>
  <c r="G321"/>
  <c r="G293"/>
  <c r="G289"/>
  <c r="H289" s="1"/>
  <c r="I289" s="1"/>
  <c r="G294"/>
  <c r="G297"/>
  <c r="H297" s="1"/>
  <c r="I297" s="1"/>
  <c r="G366"/>
  <c r="G370"/>
  <c r="G335"/>
  <c r="H335" s="1"/>
  <c r="G339"/>
  <c r="H339" s="1"/>
  <c r="G343"/>
  <c r="H343" s="1"/>
  <c r="G311"/>
  <c r="H311" s="1"/>
  <c r="G443"/>
  <c r="H443" s="1"/>
  <c r="I443" s="1"/>
  <c r="G430"/>
  <c r="G426"/>
  <c r="G353"/>
  <c r="H353" s="1"/>
  <c r="I353" s="1"/>
  <c r="G323"/>
  <c r="H323" s="1"/>
  <c r="I323" s="1"/>
  <c r="G295"/>
  <c r="H295" s="1"/>
  <c r="G291"/>
  <c r="G290"/>
  <c r="G298"/>
  <c r="H298" s="1"/>
  <c r="I298" s="1"/>
  <c r="G364"/>
  <c r="H369" s="1"/>
  <c r="G368"/>
  <c r="G372"/>
  <c r="H372" s="1"/>
  <c r="G337"/>
  <c r="H337" s="1"/>
  <c r="G341"/>
  <c r="H341" s="1"/>
  <c r="G310"/>
  <c r="H304" s="1"/>
  <c r="I304" s="1"/>
  <c r="J304" s="1"/>
  <c r="L304" s="1"/>
  <c r="G307"/>
  <c r="G312"/>
  <c r="H312" s="1"/>
  <c r="H413"/>
  <c r="I413" s="1"/>
  <c r="K413" s="1"/>
  <c r="T413" s="1"/>
  <c r="H409"/>
  <c r="I409" s="1"/>
  <c r="H383"/>
  <c r="I383" s="1"/>
  <c r="H397"/>
  <c r="H401"/>
  <c r="G403"/>
  <c r="H403" s="1"/>
  <c r="G399"/>
  <c r="H399" s="1"/>
  <c r="G395"/>
  <c r="H395" s="1"/>
  <c r="G432"/>
  <c r="H432" s="1"/>
  <c r="G428"/>
  <c r="H428" s="1"/>
  <c r="G424"/>
  <c r="H424" s="1"/>
  <c r="I424" s="1"/>
  <c r="G381"/>
  <c r="G385"/>
  <c r="H385" s="1"/>
  <c r="V334"/>
  <c r="M334"/>
  <c r="N334"/>
  <c r="K334"/>
  <c r="W334"/>
  <c r="K296"/>
  <c r="N296"/>
  <c r="M71"/>
  <c r="N36"/>
  <c r="K357"/>
  <c r="T357" s="1"/>
  <c r="N103"/>
  <c r="M102"/>
  <c r="N5"/>
  <c r="M82"/>
  <c r="M101"/>
  <c r="N101"/>
  <c r="M103"/>
  <c r="N40"/>
  <c r="K448"/>
  <c r="T448" s="1"/>
  <c r="K71"/>
  <c r="K20"/>
  <c r="N20"/>
  <c r="K388"/>
  <c r="T388" s="1"/>
  <c r="J334"/>
  <c r="L334" s="1"/>
  <c r="M263"/>
  <c r="N263"/>
  <c r="M266"/>
  <c r="N266"/>
  <c r="M264"/>
  <c r="N264"/>
  <c r="K267"/>
  <c r="M267"/>
  <c r="N267"/>
  <c r="M236"/>
  <c r="N236"/>
  <c r="K237"/>
  <c r="M237"/>
  <c r="N237"/>
  <c r="K232"/>
  <c r="M232"/>
  <c r="N232"/>
  <c r="M230"/>
  <c r="N230"/>
  <c r="M238"/>
  <c r="N238"/>
  <c r="M214"/>
  <c r="N214"/>
  <c r="M203"/>
  <c r="N203"/>
  <c r="M208"/>
  <c r="N208"/>
  <c r="K207"/>
  <c r="M207"/>
  <c r="N207"/>
  <c r="M172"/>
  <c r="N172"/>
  <c r="M177"/>
  <c r="N177"/>
  <c r="M173"/>
  <c r="M178"/>
  <c r="N178"/>
  <c r="M154"/>
  <c r="N154"/>
  <c r="K146"/>
  <c r="M146"/>
  <c r="N146"/>
  <c r="M140"/>
  <c r="N140"/>
  <c r="M148"/>
  <c r="N148"/>
  <c r="M124"/>
  <c r="N124"/>
  <c r="M111"/>
  <c r="N111"/>
  <c r="M118"/>
  <c r="N118"/>
  <c r="M117"/>
  <c r="N117"/>
  <c r="M114"/>
  <c r="N114"/>
  <c r="M112"/>
  <c r="N112"/>
  <c r="M115"/>
  <c r="N115"/>
  <c r="M109"/>
  <c r="N109"/>
  <c r="M113"/>
  <c r="N113"/>
  <c r="I244"/>
  <c r="J244" s="1"/>
  <c r="I184"/>
  <c r="J184" s="1"/>
  <c r="L184" s="1"/>
  <c r="I132"/>
  <c r="K132" s="1"/>
  <c r="I130"/>
  <c r="K130" s="1"/>
  <c r="I128"/>
  <c r="I126"/>
  <c r="K126" s="1"/>
  <c r="I133"/>
  <c r="I131"/>
  <c r="I129"/>
  <c r="K129" s="1"/>
  <c r="I127"/>
  <c r="I125"/>
  <c r="K125" s="1"/>
  <c r="K109"/>
  <c r="K117"/>
  <c r="I100"/>
  <c r="N100" s="1"/>
  <c r="K99"/>
  <c r="M97"/>
  <c r="I96"/>
  <c r="M96" s="1"/>
  <c r="K95"/>
  <c r="C154"/>
  <c r="M73"/>
  <c r="N68"/>
  <c r="M41"/>
  <c r="N72"/>
  <c r="N70"/>
  <c r="N69"/>
  <c r="K67"/>
  <c r="K178"/>
  <c r="K417"/>
  <c r="T417" s="1"/>
  <c r="M40"/>
  <c r="K418"/>
  <c r="T418" s="1"/>
  <c r="I42"/>
  <c r="N42" s="1"/>
  <c r="M39"/>
  <c r="I38"/>
  <c r="N38" s="1"/>
  <c r="I37"/>
  <c r="M37" s="1"/>
  <c r="H349"/>
  <c r="I349" s="1"/>
  <c r="J19"/>
  <c r="L19" s="1"/>
  <c r="N83"/>
  <c r="K208"/>
  <c r="M65"/>
  <c r="M5"/>
  <c r="N82"/>
  <c r="H261"/>
  <c r="I261" s="1"/>
  <c r="M52"/>
  <c r="J109"/>
  <c r="L109" s="1"/>
  <c r="J155" i="30"/>
  <c r="L155" s="1"/>
  <c r="H234" i="29"/>
  <c r="I234" s="1"/>
  <c r="H170"/>
  <c r="I170" s="1"/>
  <c r="K52"/>
  <c r="K236"/>
  <c r="N4"/>
  <c r="K266"/>
  <c r="K19"/>
  <c r="K83"/>
  <c r="K148"/>
  <c r="K65"/>
  <c r="J5"/>
  <c r="J6" s="1"/>
  <c r="L6" s="1"/>
  <c r="H233"/>
  <c r="I233" s="1"/>
  <c r="H425"/>
  <c r="H351"/>
  <c r="I351" s="1"/>
  <c r="H185"/>
  <c r="H439"/>
  <c r="I439" s="1"/>
  <c r="H355"/>
  <c r="I355" s="1"/>
  <c r="H199"/>
  <c r="I199" s="1"/>
  <c r="N85"/>
  <c r="K4"/>
  <c r="M4"/>
  <c r="K177"/>
  <c r="H174"/>
  <c r="I174" s="1"/>
  <c r="H171"/>
  <c r="I171" s="1"/>
  <c r="M85"/>
  <c r="K338" i="30"/>
  <c r="H415" i="29"/>
  <c r="I415" s="1"/>
  <c r="H441"/>
  <c r="I441" s="1"/>
  <c r="H354"/>
  <c r="I354" s="1"/>
  <c r="N27"/>
  <c r="H384"/>
  <c r="I384" s="1"/>
  <c r="K27"/>
  <c r="H204"/>
  <c r="I204" s="1"/>
  <c r="N80"/>
  <c r="N53"/>
  <c r="K118"/>
  <c r="K7"/>
  <c r="M7"/>
  <c r="K446"/>
  <c r="T446" s="1"/>
  <c r="J124"/>
  <c r="L124" s="1"/>
  <c r="K80"/>
  <c r="K53"/>
  <c r="H411"/>
  <c r="I411" s="1"/>
  <c r="K22"/>
  <c r="M56"/>
  <c r="H410"/>
  <c r="I410" s="1"/>
  <c r="K9"/>
  <c r="K39"/>
  <c r="K56"/>
  <c r="K447"/>
  <c r="T447" s="1"/>
  <c r="K69"/>
  <c r="M69"/>
  <c r="N95"/>
  <c r="K387"/>
  <c r="T387" s="1"/>
  <c r="M95"/>
  <c r="N22"/>
  <c r="N9"/>
  <c r="N39"/>
  <c r="K70"/>
  <c r="K386"/>
  <c r="T386" s="1"/>
  <c r="K416"/>
  <c r="T416" s="1"/>
  <c r="I414"/>
  <c r="M72"/>
  <c r="M70"/>
  <c r="H445"/>
  <c r="H350"/>
  <c r="I350" s="1"/>
  <c r="H319"/>
  <c r="I319" s="1"/>
  <c r="H201"/>
  <c r="I201" s="1"/>
  <c r="K81"/>
  <c r="M81"/>
  <c r="J110" i="30"/>
  <c r="L110" s="1"/>
  <c r="L49"/>
  <c r="H175" i="29"/>
  <c r="I175" s="1"/>
  <c r="K72"/>
  <c r="H200"/>
  <c r="I200" s="1"/>
  <c r="N64"/>
  <c r="J65" i="30"/>
  <c r="J66" s="1"/>
  <c r="J67" s="1"/>
  <c r="L67" s="1"/>
  <c r="H352" i="29"/>
  <c r="I352" s="1"/>
  <c r="H169"/>
  <c r="I169" s="1"/>
  <c r="K64"/>
  <c r="M64"/>
  <c r="N50"/>
  <c r="K50"/>
  <c r="K55"/>
  <c r="K383" i="30"/>
  <c r="C4" i="1"/>
  <c r="P416" i="11"/>
  <c r="N229"/>
  <c r="J395"/>
  <c r="K395" s="1"/>
  <c r="M381"/>
  <c r="J382" s="1"/>
  <c r="N382" s="1"/>
  <c r="K10" i="29"/>
  <c r="M23"/>
  <c r="N55"/>
  <c r="L410" i="11"/>
  <c r="N381"/>
  <c r="M10" i="29"/>
  <c r="O82" i="30"/>
  <c r="S304" i="11"/>
  <c r="Q305" s="1"/>
  <c r="S305" s="1"/>
  <c r="Q306" s="1"/>
  <c r="K410"/>
  <c r="H8" i="1"/>
  <c r="P313" i="11"/>
  <c r="N79"/>
  <c r="K231"/>
  <c r="L380"/>
  <c r="K94" i="29"/>
  <c r="N97"/>
  <c r="J185" i="11"/>
  <c r="L185" s="1"/>
  <c r="D11" i="1"/>
  <c r="N380" i="11"/>
  <c r="M94" i="29"/>
  <c r="N23"/>
  <c r="K172"/>
  <c r="P312" i="11"/>
  <c r="J20"/>
  <c r="M20" s="1"/>
  <c r="J94" i="29"/>
  <c r="L94" s="1"/>
  <c r="L620" i="11"/>
  <c r="L19" i="30"/>
  <c r="O68"/>
  <c r="D606" i="11"/>
  <c r="D607" s="1"/>
  <c r="L34" i="30"/>
  <c r="O67"/>
  <c r="J245" i="11"/>
  <c r="N245" s="1"/>
  <c r="O52" i="30"/>
  <c r="M499" i="11"/>
  <c r="J500" s="1"/>
  <c r="L500" s="1"/>
  <c r="L50" i="30"/>
  <c r="H12" i="1"/>
  <c r="P36" i="30"/>
  <c r="P145"/>
  <c r="M484" i="11"/>
  <c r="J485" s="1"/>
  <c r="M485" s="1"/>
  <c r="D12" i="1"/>
  <c r="P65" i="30"/>
  <c r="S394" i="11"/>
  <c r="Q395" s="1"/>
  <c r="S395" s="1"/>
  <c r="Q396" s="1"/>
  <c r="P55" i="30"/>
  <c r="K343"/>
  <c r="D9" i="1"/>
  <c r="P56" i="30"/>
  <c r="P311" i="11"/>
  <c r="D6" i="1"/>
  <c r="P110" i="30"/>
  <c r="J575" i="11"/>
  <c r="K575" s="1"/>
  <c r="J6" i="30"/>
  <c r="L6" s="1"/>
  <c r="D3" i="1"/>
  <c r="P11" i="30"/>
  <c r="K263" i="29"/>
  <c r="O148" i="30"/>
  <c r="O69"/>
  <c r="N19" i="11"/>
  <c r="P140" i="30"/>
  <c r="P38"/>
  <c r="N67" i="29"/>
  <c r="P341" i="11"/>
  <c r="O117" i="30"/>
  <c r="O118"/>
  <c r="O58"/>
  <c r="M620" i="11"/>
  <c r="N529"/>
  <c r="E12" i="1"/>
  <c r="C11"/>
  <c r="L4" i="30"/>
  <c r="P461" i="11"/>
  <c r="P343"/>
  <c r="K139"/>
  <c r="O139" i="30"/>
  <c r="O116"/>
  <c r="O35"/>
  <c r="J515" i="11"/>
  <c r="M515" s="1"/>
  <c r="O40" i="30"/>
  <c r="P334" i="11"/>
  <c r="Q334" s="1"/>
  <c r="R334" s="1"/>
  <c r="T334" s="1"/>
  <c r="V334" s="1"/>
  <c r="I142" i="29"/>
  <c r="K111"/>
  <c r="P8" i="30"/>
  <c r="P54"/>
  <c r="P81"/>
  <c r="O19"/>
  <c r="P19"/>
  <c r="N109" i="11"/>
  <c r="P477"/>
  <c r="O23" i="30"/>
  <c r="C589" i="11"/>
  <c r="M589" s="1"/>
  <c r="J590" s="1"/>
  <c r="L590" s="1"/>
  <c r="H11" i="1"/>
  <c r="E11"/>
  <c r="S559" i="11"/>
  <c r="Q560" s="1"/>
  <c r="S560" s="1"/>
  <c r="Q561" s="1"/>
  <c r="J95"/>
  <c r="K95" s="1"/>
  <c r="P80" i="30"/>
  <c r="P50"/>
  <c r="O112"/>
  <c r="P88"/>
  <c r="E3" i="1"/>
  <c r="R469" i="11"/>
  <c r="T469" s="1"/>
  <c r="V469" s="1"/>
  <c r="N469" s="1"/>
  <c r="O38" i="30"/>
  <c r="O20"/>
  <c r="P9"/>
  <c r="K530" i="11"/>
  <c r="L530"/>
  <c r="K695"/>
  <c r="L695"/>
  <c r="P85" i="30"/>
  <c r="P86"/>
  <c r="P83"/>
  <c r="O88"/>
  <c r="O84"/>
  <c r="P25"/>
  <c r="P24"/>
  <c r="P22"/>
  <c r="P26"/>
  <c r="P21"/>
  <c r="P20"/>
  <c r="P27"/>
  <c r="O145"/>
  <c r="O143"/>
  <c r="O140"/>
  <c r="O141"/>
  <c r="P144"/>
  <c r="P143"/>
  <c r="P118"/>
  <c r="P117"/>
  <c r="O80"/>
  <c r="O79"/>
  <c r="O85"/>
  <c r="O72"/>
  <c r="O65"/>
  <c r="O66"/>
  <c r="O64"/>
  <c r="O70"/>
  <c r="C12" i="1"/>
  <c r="C3"/>
  <c r="P68" i="30"/>
  <c r="P64"/>
  <c r="P72"/>
  <c r="P69"/>
  <c r="P70"/>
  <c r="P40"/>
  <c r="P43"/>
  <c r="P37"/>
  <c r="P499" i="11"/>
  <c r="Q499" s="1"/>
  <c r="P507"/>
  <c r="P506"/>
  <c r="H10" i="1"/>
  <c r="H3"/>
  <c r="C10"/>
  <c r="D10"/>
  <c r="K264" i="29"/>
  <c r="M98"/>
  <c r="N98"/>
  <c r="O42" i="30"/>
  <c r="O37"/>
  <c r="O34"/>
  <c r="O25"/>
  <c r="O22"/>
  <c r="O21"/>
  <c r="O73"/>
  <c r="O71"/>
  <c r="P57"/>
  <c r="P49"/>
  <c r="P53"/>
  <c r="P52"/>
  <c r="P409" i="11"/>
  <c r="Q409" s="1"/>
  <c r="P417"/>
  <c r="O56" i="30"/>
  <c r="O41"/>
  <c r="O28"/>
  <c r="O115"/>
  <c r="M67" i="29"/>
  <c r="K5" i="1"/>
  <c r="P142" i="30"/>
  <c r="P148"/>
  <c r="O87"/>
  <c r="O24"/>
  <c r="P79"/>
  <c r="P73"/>
  <c r="P42"/>
  <c r="O147"/>
  <c r="M530" i="11"/>
  <c r="J531" s="1"/>
  <c r="M531" s="1"/>
  <c r="J532" s="1"/>
  <c r="M695"/>
  <c r="P67" i="30"/>
  <c r="P28"/>
  <c r="P23"/>
  <c r="P82"/>
  <c r="P84"/>
  <c r="P141"/>
  <c r="O83"/>
  <c r="O26"/>
  <c r="O54"/>
  <c r="P35"/>
  <c r="L51"/>
  <c r="D479" i="11"/>
  <c r="D484" s="1"/>
  <c r="D485" s="1"/>
  <c r="D486" s="1"/>
  <c r="D487" s="1"/>
  <c r="D488" s="1"/>
  <c r="D489" s="1"/>
  <c r="D490" s="1"/>
  <c r="D491" s="1"/>
  <c r="D492" s="1"/>
  <c r="D493" s="1"/>
  <c r="O12" i="30"/>
  <c r="J560" i="11"/>
  <c r="M560" s="1"/>
  <c r="P41" i="30"/>
  <c r="K140" i="29"/>
  <c r="K97"/>
  <c r="O39" i="30"/>
  <c r="P34"/>
  <c r="P146"/>
  <c r="O86"/>
  <c r="O144"/>
  <c r="J545" i="11"/>
  <c r="L545" s="1"/>
  <c r="P113" i="30"/>
  <c r="O57"/>
  <c r="O142"/>
  <c r="O81"/>
  <c r="P356" i="11"/>
  <c r="J140" i="29"/>
  <c r="L140" s="1"/>
  <c r="O53" i="30"/>
  <c r="P139"/>
  <c r="O27"/>
  <c r="E10" i="1"/>
  <c r="O43" i="30"/>
  <c r="P51"/>
  <c r="O36"/>
  <c r="P388" i="11"/>
  <c r="K230" i="29"/>
  <c r="O111" i="30"/>
  <c r="P478" i="11"/>
  <c r="O51" i="30"/>
  <c r="P147"/>
  <c r="P39"/>
  <c r="K154" i="11"/>
  <c r="K155" s="1"/>
  <c r="K112" i="29"/>
  <c r="P66" i="30"/>
  <c r="K606" i="11"/>
  <c r="J711"/>
  <c r="L711" s="1"/>
  <c r="K305"/>
  <c r="L681"/>
  <c r="O110" i="30"/>
  <c r="O114"/>
  <c r="P476" i="11"/>
  <c r="O10" i="30"/>
  <c r="P87"/>
  <c r="K203" i="29"/>
  <c r="K199" i="11"/>
  <c r="N199"/>
  <c r="J140" i="30"/>
  <c r="L139"/>
  <c r="O146"/>
  <c r="M99" i="29"/>
  <c r="N99"/>
  <c r="P71" i="30"/>
  <c r="P58"/>
  <c r="J81"/>
  <c r="L80"/>
  <c r="K124" i="11"/>
  <c r="N124"/>
  <c r="K6" i="1"/>
  <c r="C739" i="11"/>
  <c r="M739" s="1"/>
  <c r="J740" s="1"/>
  <c r="M724"/>
  <c r="J725" s="1"/>
  <c r="K289"/>
  <c r="N289"/>
  <c r="N49"/>
  <c r="K49"/>
  <c r="N681"/>
  <c r="K681"/>
  <c r="K682" s="1"/>
  <c r="K7" i="1"/>
  <c r="O49" i="30"/>
  <c r="O50"/>
  <c r="O55"/>
  <c r="P115"/>
  <c r="P112"/>
  <c r="P114"/>
  <c r="K3" i="1"/>
  <c r="K10"/>
  <c r="K12"/>
  <c r="K11"/>
  <c r="K64" i="11"/>
  <c r="N64"/>
  <c r="L20" i="30"/>
  <c r="J21"/>
  <c r="O6"/>
  <c r="O7"/>
  <c r="S529" i="11"/>
  <c r="Q530" s="1"/>
  <c r="R529"/>
  <c r="T529" s="1"/>
  <c r="V529" s="1"/>
  <c r="L230" i="30"/>
  <c r="R364" i="11"/>
  <c r="T364" s="1"/>
  <c r="V364" s="1"/>
  <c r="S364"/>
  <c r="Q365" s="1"/>
  <c r="O109" i="30"/>
  <c r="O113"/>
  <c r="P109"/>
  <c r="P116"/>
  <c r="P111"/>
  <c r="L274" i="29"/>
  <c r="J320" i="11"/>
  <c r="K320" s="1"/>
  <c r="M155"/>
  <c r="J156" s="1"/>
  <c r="L155"/>
  <c r="N155"/>
  <c r="N214"/>
  <c r="K214"/>
  <c r="N454"/>
  <c r="K454"/>
  <c r="K455" s="1"/>
  <c r="P484"/>
  <c r="Q484" s="1"/>
  <c r="P491"/>
  <c r="P493"/>
  <c r="P492"/>
  <c r="P514"/>
  <c r="Q514" s="1"/>
  <c r="P522"/>
  <c r="P521"/>
  <c r="P523"/>
  <c r="K635"/>
  <c r="M635"/>
  <c r="L635"/>
  <c r="M470"/>
  <c r="L470"/>
  <c r="I12" i="1"/>
  <c r="I3"/>
  <c r="I6"/>
  <c r="I4"/>
  <c r="I5"/>
  <c r="I10"/>
  <c r="I11"/>
  <c r="I9"/>
  <c r="I7"/>
  <c r="I8"/>
  <c r="L49" i="29"/>
  <c r="M259" i="11"/>
  <c r="J260" s="1"/>
  <c r="C274"/>
  <c r="M305"/>
  <c r="J306" s="1"/>
  <c r="N306" s="1"/>
  <c r="L305"/>
  <c r="C364"/>
  <c r="M364" s="1"/>
  <c r="J365" s="1"/>
  <c r="M349"/>
  <c r="J350" s="1"/>
  <c r="K350" s="1"/>
  <c r="P379"/>
  <c r="Q379" s="1"/>
  <c r="P386"/>
  <c r="P553"/>
  <c r="P544"/>
  <c r="Q544" s="1"/>
  <c r="P552"/>
  <c r="P551"/>
  <c r="S589"/>
  <c r="Q590" s="1"/>
  <c r="R589"/>
  <c r="T589" s="1"/>
  <c r="V589" s="1"/>
  <c r="J7" i="1"/>
  <c r="J11"/>
  <c r="J4"/>
  <c r="J3"/>
  <c r="J8"/>
  <c r="J9"/>
  <c r="J12"/>
  <c r="J10"/>
  <c r="J5"/>
  <c r="J6"/>
  <c r="H6"/>
  <c r="E6"/>
  <c r="C6"/>
  <c r="M606" i="11"/>
  <c r="J607" s="1"/>
  <c r="L606"/>
  <c r="K34"/>
  <c r="N34"/>
  <c r="M109"/>
  <c r="J110" s="1"/>
  <c r="K110" s="1"/>
  <c r="C124"/>
  <c r="N169"/>
  <c r="K169"/>
  <c r="L34" i="29"/>
  <c r="J35"/>
  <c r="L35" i="30"/>
  <c r="J36"/>
  <c r="L52"/>
  <c r="J53"/>
  <c r="C9" i="1"/>
  <c r="D7"/>
  <c r="D5"/>
  <c r="C7"/>
  <c r="K4"/>
  <c r="H7"/>
  <c r="E7"/>
  <c r="D4"/>
  <c r="Q470" i="11"/>
  <c r="N4"/>
  <c r="K4"/>
  <c r="K5" s="1"/>
  <c r="M5"/>
  <c r="J6" s="1"/>
  <c r="N5"/>
  <c r="L5"/>
  <c r="M199"/>
  <c r="C214"/>
  <c r="M214" s="1"/>
  <c r="P326"/>
  <c r="P319"/>
  <c r="Q319" s="1"/>
  <c r="P328"/>
  <c r="P327"/>
  <c r="P349"/>
  <c r="Q349" s="1"/>
  <c r="P358"/>
  <c r="P463"/>
  <c r="P454"/>
  <c r="Q454" s="1"/>
  <c r="M649"/>
  <c r="J650" s="1"/>
  <c r="C664"/>
  <c r="M664" s="1"/>
  <c r="J665" s="1"/>
  <c r="L231"/>
  <c r="N231"/>
  <c r="M231"/>
  <c r="J232" s="1"/>
  <c r="G9" i="1"/>
  <c r="G5"/>
  <c r="G4"/>
  <c r="G6"/>
  <c r="G12"/>
  <c r="G8"/>
  <c r="G10"/>
  <c r="G7"/>
  <c r="G11"/>
  <c r="G3"/>
  <c r="H9"/>
  <c r="K9"/>
  <c r="E9"/>
  <c r="M80" i="11"/>
  <c r="J81" s="1"/>
  <c r="N80"/>
  <c r="L80"/>
  <c r="M424"/>
  <c r="J425" s="1"/>
  <c r="C439"/>
  <c r="M335"/>
  <c r="K335"/>
  <c r="L335"/>
  <c r="N379"/>
  <c r="K379"/>
  <c r="K380" s="1"/>
  <c r="K381" s="1"/>
  <c r="N394"/>
  <c r="D395"/>
  <c r="P433"/>
  <c r="P432"/>
  <c r="P424"/>
  <c r="Q424" s="1"/>
  <c r="P431"/>
  <c r="M455"/>
  <c r="J456" s="1"/>
  <c r="L455"/>
  <c r="N455"/>
  <c r="F6" i="1"/>
  <c r="F9"/>
  <c r="F5"/>
  <c r="F10"/>
  <c r="F3"/>
  <c r="F11"/>
  <c r="F4"/>
  <c r="F8"/>
  <c r="F7"/>
  <c r="F12"/>
  <c r="L7"/>
  <c r="L6"/>
  <c r="L12"/>
  <c r="L5"/>
  <c r="L8"/>
  <c r="L3"/>
  <c r="L11"/>
  <c r="L10"/>
  <c r="L4"/>
  <c r="L9"/>
  <c r="E4"/>
  <c r="H4"/>
  <c r="K8"/>
  <c r="D8"/>
  <c r="C8"/>
  <c r="E8"/>
  <c r="K214" i="29"/>
  <c r="J214"/>
  <c r="L64"/>
  <c r="J65"/>
  <c r="K470" i="11"/>
  <c r="H5" i="1"/>
  <c r="E5"/>
  <c r="K80" i="11"/>
  <c r="C5" i="1"/>
  <c r="T574" i="11"/>
  <c r="V574" s="1"/>
  <c r="S439"/>
  <c r="Q440" s="1"/>
  <c r="R439"/>
  <c r="D535"/>
  <c r="K79" i="29"/>
  <c r="J79"/>
  <c r="N79"/>
  <c r="M79"/>
  <c r="D307" i="11"/>
  <c r="R575"/>
  <c r="T575" s="1"/>
  <c r="V575" s="1"/>
  <c r="S575"/>
  <c r="Q576" s="1"/>
  <c r="N682"/>
  <c r="D683"/>
  <c r="M682"/>
  <c r="L682"/>
  <c r="T304"/>
  <c r="V304" s="1"/>
  <c r="H306" i="29" l="1"/>
  <c r="K173"/>
  <c r="V412"/>
  <c r="M440"/>
  <c r="N440"/>
  <c r="K440"/>
  <c r="T440" s="1"/>
  <c r="W440"/>
  <c r="P163" i="30"/>
  <c r="O163"/>
  <c r="J245"/>
  <c r="J246" s="1"/>
  <c r="H367" i="29"/>
  <c r="H365"/>
  <c r="P233" i="30"/>
  <c r="K205" i="29"/>
  <c r="N205"/>
  <c r="H320"/>
  <c r="I320" s="1"/>
  <c r="M320" s="1"/>
  <c r="P208" i="30"/>
  <c r="H366" i="29"/>
  <c r="H290"/>
  <c r="I290" s="1"/>
  <c r="N290" s="1"/>
  <c r="M202"/>
  <c r="M262"/>
  <c r="O9" i="30"/>
  <c r="P7"/>
  <c r="O5"/>
  <c r="H293" i="29"/>
  <c r="I293" s="1"/>
  <c r="H322"/>
  <c r="I322" s="1"/>
  <c r="O8" i="30"/>
  <c r="O4"/>
  <c r="P5"/>
  <c r="O13"/>
  <c r="P6"/>
  <c r="N231" i="29"/>
  <c r="M231"/>
  <c r="K202"/>
  <c r="O208" i="30"/>
  <c r="O236"/>
  <c r="O199"/>
  <c r="O26" i="29"/>
  <c r="M235"/>
  <c r="N235"/>
  <c r="J172" i="30"/>
  <c r="L172" s="1"/>
  <c r="O11"/>
  <c r="P12"/>
  <c r="P13"/>
  <c r="P10"/>
  <c r="P4"/>
  <c r="H291" i="29"/>
  <c r="I291" s="1"/>
  <c r="P328" i="30"/>
  <c r="P154"/>
  <c r="P162"/>
  <c r="P159"/>
  <c r="H429" i="29"/>
  <c r="H294"/>
  <c r="I294" s="1"/>
  <c r="H381"/>
  <c r="I381" s="1"/>
  <c r="V381" s="1"/>
  <c r="H368"/>
  <c r="O156" i="30"/>
  <c r="P161"/>
  <c r="P155"/>
  <c r="P158"/>
  <c r="P160"/>
  <c r="P157"/>
  <c r="P156"/>
  <c r="K262" i="29"/>
  <c r="H430"/>
  <c r="P236" i="30"/>
  <c r="P234"/>
  <c r="P230"/>
  <c r="P232"/>
  <c r="O158"/>
  <c r="P221"/>
  <c r="O174"/>
  <c r="L170"/>
  <c r="P231"/>
  <c r="P237"/>
  <c r="P235"/>
  <c r="P238"/>
  <c r="P229"/>
  <c r="O162"/>
  <c r="O155"/>
  <c r="O157"/>
  <c r="O154"/>
  <c r="O160"/>
  <c r="O230"/>
  <c r="O234"/>
  <c r="O238"/>
  <c r="O161"/>
  <c r="O235"/>
  <c r="L184"/>
  <c r="O159"/>
  <c r="K412" i="29"/>
  <c r="T412" s="1"/>
  <c r="W412"/>
  <c r="O232" i="30"/>
  <c r="J215"/>
  <c r="L215" s="1"/>
  <c r="M412" i="29"/>
  <c r="O172" i="30"/>
  <c r="J229" i="29"/>
  <c r="L229" s="1"/>
  <c r="J365" i="30"/>
  <c r="J366" s="1"/>
  <c r="L366" s="1"/>
  <c r="O176"/>
  <c r="P204"/>
  <c r="O178"/>
  <c r="P206"/>
  <c r="M260" i="29"/>
  <c r="O237" i="30"/>
  <c r="O229"/>
  <c r="O231"/>
  <c r="N229" i="29"/>
  <c r="N259"/>
  <c r="P202" i="30"/>
  <c r="K260" i="29"/>
  <c r="H292"/>
  <c r="I292" s="1"/>
  <c r="K229"/>
  <c r="H364"/>
  <c r="I364" s="1"/>
  <c r="N364" s="1"/>
  <c r="H382"/>
  <c r="I382" s="1"/>
  <c r="V382" s="1"/>
  <c r="H307"/>
  <c r="P203" i="30"/>
  <c r="P199"/>
  <c r="P207"/>
  <c r="P200"/>
  <c r="P205"/>
  <c r="P201"/>
  <c r="J200"/>
  <c r="L200" s="1"/>
  <c r="L186"/>
  <c r="O177"/>
  <c r="O171"/>
  <c r="K305"/>
  <c r="J259" i="29"/>
  <c r="L259" s="1"/>
  <c r="O205" i="30"/>
  <c r="K444" i="29"/>
  <c r="T444" s="1"/>
  <c r="H379"/>
  <c r="I379" s="1"/>
  <c r="V379" s="1"/>
  <c r="W444"/>
  <c r="H426"/>
  <c r="M444"/>
  <c r="K259"/>
  <c r="O206" i="30"/>
  <c r="O204"/>
  <c r="O175"/>
  <c r="O170"/>
  <c r="O193"/>
  <c r="O207"/>
  <c r="O200"/>
  <c r="O203"/>
  <c r="O201"/>
  <c r="O202"/>
  <c r="M98"/>
  <c r="O103" s="1"/>
  <c r="O185"/>
  <c r="P173"/>
  <c r="P222"/>
  <c r="P170"/>
  <c r="J275"/>
  <c r="J276" s="1"/>
  <c r="L276" s="1"/>
  <c r="P190"/>
  <c r="P169"/>
  <c r="P223"/>
  <c r="P220"/>
  <c r="P175"/>
  <c r="O186"/>
  <c r="P184"/>
  <c r="O169"/>
  <c r="O173"/>
  <c r="O184"/>
  <c r="P186"/>
  <c r="P172"/>
  <c r="P189"/>
  <c r="P216"/>
  <c r="P178"/>
  <c r="P214"/>
  <c r="P192"/>
  <c r="P217"/>
  <c r="P187"/>
  <c r="P171"/>
  <c r="O192"/>
  <c r="P176"/>
  <c r="O221"/>
  <c r="K98"/>
  <c r="P95" s="1"/>
  <c r="P174"/>
  <c r="P215"/>
  <c r="O220"/>
  <c r="O216"/>
  <c r="O219"/>
  <c r="O215"/>
  <c r="O187"/>
  <c r="O100"/>
  <c r="P193"/>
  <c r="O222"/>
  <c r="P191"/>
  <c r="O190"/>
  <c r="O188"/>
  <c r="P185"/>
  <c r="P188"/>
  <c r="J350"/>
  <c r="L350" s="1"/>
  <c r="O95"/>
  <c r="O217"/>
  <c r="O214"/>
  <c r="O218"/>
  <c r="O191"/>
  <c r="J320"/>
  <c r="J321" s="1"/>
  <c r="L321" s="1"/>
  <c r="J335"/>
  <c r="J336" s="1"/>
  <c r="L336" s="1"/>
  <c r="P218"/>
  <c r="P219"/>
  <c r="O223"/>
  <c r="J381"/>
  <c r="J382" s="1"/>
  <c r="J95"/>
  <c r="L95" s="1"/>
  <c r="P343"/>
  <c r="P282"/>
  <c r="K308"/>
  <c r="M308"/>
  <c r="N308"/>
  <c r="M365"/>
  <c r="N365"/>
  <c r="M369"/>
  <c r="N369"/>
  <c r="M373"/>
  <c r="N373"/>
  <c r="M368"/>
  <c r="N368"/>
  <c r="M372"/>
  <c r="N372"/>
  <c r="K260"/>
  <c r="M260"/>
  <c r="O266" s="1"/>
  <c r="N260"/>
  <c r="O267" s="1"/>
  <c r="M444"/>
  <c r="N444"/>
  <c r="M355"/>
  <c r="N355"/>
  <c r="M352"/>
  <c r="N352"/>
  <c r="M414"/>
  <c r="N414"/>
  <c r="N335"/>
  <c r="O337" s="1"/>
  <c r="M335"/>
  <c r="O343" s="1"/>
  <c r="M442"/>
  <c r="N442"/>
  <c r="M290"/>
  <c r="N290"/>
  <c r="K353"/>
  <c r="P358" s="1"/>
  <c r="M353"/>
  <c r="N353"/>
  <c r="K380"/>
  <c r="M380"/>
  <c r="N380"/>
  <c r="O268"/>
  <c r="O283"/>
  <c r="O281"/>
  <c r="O280"/>
  <c r="O279"/>
  <c r="P334"/>
  <c r="P336"/>
  <c r="P338"/>
  <c r="P340"/>
  <c r="P342"/>
  <c r="P319"/>
  <c r="P321"/>
  <c r="P323"/>
  <c r="P325"/>
  <c r="P327"/>
  <c r="P275"/>
  <c r="P277"/>
  <c r="P279"/>
  <c r="P281"/>
  <c r="P283"/>
  <c r="M305"/>
  <c r="N305"/>
  <c r="M367"/>
  <c r="N367"/>
  <c r="M371"/>
  <c r="N371"/>
  <c r="M366"/>
  <c r="N366"/>
  <c r="M370"/>
  <c r="N370"/>
  <c r="J409"/>
  <c r="L409" s="1"/>
  <c r="M409"/>
  <c r="N409"/>
  <c r="M412"/>
  <c r="N412"/>
  <c r="M350"/>
  <c r="N350"/>
  <c r="K445"/>
  <c r="M445"/>
  <c r="N445"/>
  <c r="M320"/>
  <c r="N320"/>
  <c r="K440"/>
  <c r="M440"/>
  <c r="N440"/>
  <c r="K307"/>
  <c r="M307"/>
  <c r="N307"/>
  <c r="K381"/>
  <c r="M381"/>
  <c r="N381"/>
  <c r="K247"/>
  <c r="M247"/>
  <c r="N247"/>
  <c r="M443"/>
  <c r="N443"/>
  <c r="M354"/>
  <c r="N354"/>
  <c r="O282"/>
  <c r="O278"/>
  <c r="O277"/>
  <c r="O276"/>
  <c r="O275"/>
  <c r="O274"/>
  <c r="P335"/>
  <c r="P337"/>
  <c r="P339"/>
  <c r="P341"/>
  <c r="P320"/>
  <c r="P322"/>
  <c r="P324"/>
  <c r="P326"/>
  <c r="P274"/>
  <c r="P276"/>
  <c r="P278"/>
  <c r="P280"/>
  <c r="C424"/>
  <c r="I402"/>
  <c r="I400"/>
  <c r="I398"/>
  <c r="I396"/>
  <c r="I403"/>
  <c r="I401"/>
  <c r="I399"/>
  <c r="I397"/>
  <c r="K397" s="1"/>
  <c r="I395"/>
  <c r="K365"/>
  <c r="K373"/>
  <c r="K372"/>
  <c r="K371"/>
  <c r="K409"/>
  <c r="K442"/>
  <c r="K290"/>
  <c r="J260"/>
  <c r="K366"/>
  <c r="K368"/>
  <c r="O102"/>
  <c r="K124"/>
  <c r="J124"/>
  <c r="N124"/>
  <c r="N128"/>
  <c r="M128"/>
  <c r="M124"/>
  <c r="K128"/>
  <c r="K126"/>
  <c r="N126"/>
  <c r="N127"/>
  <c r="M127"/>
  <c r="M126"/>
  <c r="K127"/>
  <c r="O96"/>
  <c r="O94"/>
  <c r="O97"/>
  <c r="O98"/>
  <c r="K265" i="29"/>
  <c r="K380"/>
  <c r="T380" s="1"/>
  <c r="N265"/>
  <c r="W380"/>
  <c r="M380"/>
  <c r="N380"/>
  <c r="V442"/>
  <c r="N442"/>
  <c r="W442"/>
  <c r="M442"/>
  <c r="V439"/>
  <c r="N439"/>
  <c r="W439"/>
  <c r="M439"/>
  <c r="V441"/>
  <c r="N441"/>
  <c r="W441"/>
  <c r="M441"/>
  <c r="V443"/>
  <c r="N443"/>
  <c r="W443"/>
  <c r="M443"/>
  <c r="J424"/>
  <c r="L424" s="1"/>
  <c r="V424"/>
  <c r="N424"/>
  <c r="W424"/>
  <c r="M424"/>
  <c r="V409"/>
  <c r="N409"/>
  <c r="W409"/>
  <c r="M409"/>
  <c r="V411"/>
  <c r="N411"/>
  <c r="W411"/>
  <c r="M411"/>
  <c r="V414"/>
  <c r="N414"/>
  <c r="W414"/>
  <c r="M414"/>
  <c r="V410"/>
  <c r="N410"/>
  <c r="W410"/>
  <c r="M410"/>
  <c r="V415"/>
  <c r="N415"/>
  <c r="W415"/>
  <c r="M415"/>
  <c r="V413"/>
  <c r="N413"/>
  <c r="W413"/>
  <c r="M413"/>
  <c r="H427"/>
  <c r="K394"/>
  <c r="V394"/>
  <c r="N394"/>
  <c r="W394"/>
  <c r="M394"/>
  <c r="V384"/>
  <c r="N384"/>
  <c r="W384"/>
  <c r="M384"/>
  <c r="V383"/>
  <c r="N383"/>
  <c r="W383"/>
  <c r="M383"/>
  <c r="V354"/>
  <c r="N354"/>
  <c r="W354"/>
  <c r="M354"/>
  <c r="V351"/>
  <c r="N351"/>
  <c r="W351"/>
  <c r="M351"/>
  <c r="V349"/>
  <c r="N349"/>
  <c r="W349"/>
  <c r="M349"/>
  <c r="V353"/>
  <c r="N353"/>
  <c r="W353"/>
  <c r="M353"/>
  <c r="V352"/>
  <c r="N352"/>
  <c r="W352"/>
  <c r="M352"/>
  <c r="V350"/>
  <c r="N350"/>
  <c r="W350"/>
  <c r="M350"/>
  <c r="V355"/>
  <c r="N355"/>
  <c r="W355"/>
  <c r="M355"/>
  <c r="M304"/>
  <c r="H321"/>
  <c r="I321" s="1"/>
  <c r="K383"/>
  <c r="T383" s="1"/>
  <c r="N298"/>
  <c r="K298"/>
  <c r="M298"/>
  <c r="M297"/>
  <c r="N297"/>
  <c r="K297"/>
  <c r="M289"/>
  <c r="J289"/>
  <c r="N289"/>
  <c r="K289"/>
  <c r="N304"/>
  <c r="K304"/>
  <c r="H310"/>
  <c r="H370"/>
  <c r="K443"/>
  <c r="T443" s="1"/>
  <c r="K96"/>
  <c r="K424"/>
  <c r="N96"/>
  <c r="O97" s="1"/>
  <c r="J394"/>
  <c r="L394" s="1"/>
  <c r="J439"/>
  <c r="L439" s="1"/>
  <c r="K415"/>
  <c r="T415" s="1"/>
  <c r="K353"/>
  <c r="T353" s="1"/>
  <c r="K354"/>
  <c r="T354" s="1"/>
  <c r="K355"/>
  <c r="T355" s="1"/>
  <c r="K319"/>
  <c r="M319"/>
  <c r="N319"/>
  <c r="M323"/>
  <c r="N323"/>
  <c r="M261"/>
  <c r="N261"/>
  <c r="K244"/>
  <c r="M244"/>
  <c r="N244"/>
  <c r="M233"/>
  <c r="N233"/>
  <c r="M234"/>
  <c r="N234"/>
  <c r="K200"/>
  <c r="M200"/>
  <c r="N200"/>
  <c r="M201"/>
  <c r="N201"/>
  <c r="M204"/>
  <c r="N204"/>
  <c r="M199"/>
  <c r="N199"/>
  <c r="M184"/>
  <c r="N184"/>
  <c r="M169"/>
  <c r="N169"/>
  <c r="M171"/>
  <c r="N171"/>
  <c r="M174"/>
  <c r="N174"/>
  <c r="M170"/>
  <c r="N170"/>
  <c r="M175"/>
  <c r="N175"/>
  <c r="M142"/>
  <c r="N142"/>
  <c r="M125"/>
  <c r="N125"/>
  <c r="M129"/>
  <c r="N129"/>
  <c r="M133"/>
  <c r="N133"/>
  <c r="M128"/>
  <c r="N128"/>
  <c r="M132"/>
  <c r="N132"/>
  <c r="K127"/>
  <c r="M127"/>
  <c r="N127"/>
  <c r="M131"/>
  <c r="N131"/>
  <c r="M126"/>
  <c r="N126"/>
  <c r="M130"/>
  <c r="N130"/>
  <c r="O118"/>
  <c r="O116"/>
  <c r="O115"/>
  <c r="O114"/>
  <c r="O117"/>
  <c r="O113"/>
  <c r="O112"/>
  <c r="O111"/>
  <c r="O110"/>
  <c r="O109"/>
  <c r="K184"/>
  <c r="I162"/>
  <c r="I160"/>
  <c r="K160" s="1"/>
  <c r="I158"/>
  <c r="I156"/>
  <c r="I163"/>
  <c r="I161"/>
  <c r="I159"/>
  <c r="I157"/>
  <c r="I155"/>
  <c r="K100"/>
  <c r="J154"/>
  <c r="L154" s="1"/>
  <c r="K154"/>
  <c r="K42"/>
  <c r="K124"/>
  <c r="K131"/>
  <c r="K133"/>
  <c r="M100"/>
  <c r="O100" s="1"/>
  <c r="J349"/>
  <c r="L349" s="1"/>
  <c r="K38"/>
  <c r="M42"/>
  <c r="C184"/>
  <c r="J110"/>
  <c r="J111" s="1"/>
  <c r="K234"/>
  <c r="J20"/>
  <c r="L20" s="1"/>
  <c r="N37"/>
  <c r="O41" s="1"/>
  <c r="K261"/>
  <c r="K37"/>
  <c r="M38"/>
  <c r="K349"/>
  <c r="J156" i="30"/>
  <c r="L156" s="1"/>
  <c r="O58" i="29"/>
  <c r="K170"/>
  <c r="K233"/>
  <c r="J7"/>
  <c r="L7" s="1"/>
  <c r="L5"/>
  <c r="O7"/>
  <c r="K174"/>
  <c r="J199"/>
  <c r="L199" s="1"/>
  <c r="K199"/>
  <c r="K171"/>
  <c r="K441"/>
  <c r="T441" s="1"/>
  <c r="K384"/>
  <c r="T384" s="1"/>
  <c r="P27"/>
  <c r="J125"/>
  <c r="J126" s="1"/>
  <c r="L244"/>
  <c r="P22"/>
  <c r="K204"/>
  <c r="I325"/>
  <c r="O13"/>
  <c r="P5"/>
  <c r="K323"/>
  <c r="I324"/>
  <c r="O56"/>
  <c r="P26"/>
  <c r="P20"/>
  <c r="P28"/>
  <c r="P19"/>
  <c r="P23"/>
  <c r="P21"/>
  <c r="P25"/>
  <c r="P24"/>
  <c r="O54"/>
  <c r="K410"/>
  <c r="T410" s="1"/>
  <c r="J111" i="30"/>
  <c r="L111" s="1"/>
  <c r="K442" i="29"/>
  <c r="T442" s="1"/>
  <c r="O5"/>
  <c r="O6"/>
  <c r="O10"/>
  <c r="O4"/>
  <c r="O11"/>
  <c r="O23"/>
  <c r="O12"/>
  <c r="O8"/>
  <c r="K414"/>
  <c r="T414" s="1"/>
  <c r="K409"/>
  <c r="K439"/>
  <c r="K411"/>
  <c r="T411" s="1"/>
  <c r="K351"/>
  <c r="T351" s="1"/>
  <c r="J409"/>
  <c r="L409" s="1"/>
  <c r="I445"/>
  <c r="I385"/>
  <c r="P73"/>
  <c r="J68" i="30"/>
  <c r="J69" s="1"/>
  <c r="K201" i="29"/>
  <c r="J319"/>
  <c r="L319" s="1"/>
  <c r="K350"/>
  <c r="T350" s="1"/>
  <c r="P66"/>
  <c r="P67"/>
  <c r="K175"/>
  <c r="P68"/>
  <c r="P65"/>
  <c r="O71"/>
  <c r="P70"/>
  <c r="L65" i="30"/>
  <c r="L66"/>
  <c r="O68" i="29"/>
  <c r="P72"/>
  <c r="P71"/>
  <c r="P64"/>
  <c r="P69"/>
  <c r="M185" i="11"/>
  <c r="K352" i="29"/>
  <c r="T352" s="1"/>
  <c r="K169"/>
  <c r="J169"/>
  <c r="L380" i="30"/>
  <c r="P54" i="29"/>
  <c r="J441" i="30"/>
  <c r="L441" s="1"/>
  <c r="P49" i="29"/>
  <c r="P51"/>
  <c r="O55"/>
  <c r="L305" i="30"/>
  <c r="O50" i="29"/>
  <c r="P52"/>
  <c r="O49"/>
  <c r="O53"/>
  <c r="P53"/>
  <c r="M245" i="11"/>
  <c r="K185"/>
  <c r="N185"/>
  <c r="P50" i="29"/>
  <c r="O72"/>
  <c r="L382" i="11"/>
  <c r="P11" i="29"/>
  <c r="P57"/>
  <c r="P58"/>
  <c r="P56"/>
  <c r="P55"/>
  <c r="L395" i="11"/>
  <c r="O66" i="29"/>
  <c r="N20" i="11"/>
  <c r="O28" i="29"/>
  <c r="P9"/>
  <c r="P10"/>
  <c r="L95" i="11"/>
  <c r="M395"/>
  <c r="O57" i="29"/>
  <c r="O51"/>
  <c r="O52"/>
  <c r="O70"/>
  <c r="O9"/>
  <c r="L575" i="11"/>
  <c r="L245"/>
  <c r="J200"/>
  <c r="M200" s="1"/>
  <c r="S334"/>
  <c r="Q335" s="1"/>
  <c r="S335" s="1"/>
  <c r="Q336" s="1"/>
  <c r="Q36" i="30"/>
  <c r="Q50"/>
  <c r="M382" i="11"/>
  <c r="P7" i="29"/>
  <c r="P8"/>
  <c r="O25"/>
  <c r="N95" i="11"/>
  <c r="M545"/>
  <c r="J411"/>
  <c r="L411" s="1"/>
  <c r="O24" i="29"/>
  <c r="P4"/>
  <c r="P13"/>
  <c r="P12"/>
  <c r="P6"/>
  <c r="O19"/>
  <c r="M95" i="11"/>
  <c r="K382"/>
  <c r="K515"/>
  <c r="Q5" i="30"/>
  <c r="Q82"/>
  <c r="M500" i="11"/>
  <c r="K500"/>
  <c r="Q70" i="30"/>
  <c r="Q21"/>
  <c r="R305" i="11"/>
  <c r="T305" s="1"/>
  <c r="V305" s="1"/>
  <c r="O27" i="29"/>
  <c r="O20"/>
  <c r="K232" i="11"/>
  <c r="N606"/>
  <c r="L515"/>
  <c r="L20"/>
  <c r="J7" i="30"/>
  <c r="J8" s="1"/>
  <c r="J621" i="11"/>
  <c r="L621" s="1"/>
  <c r="Q72" i="30"/>
  <c r="Q20"/>
  <c r="O73" i="29"/>
  <c r="O21"/>
  <c r="O22"/>
  <c r="R560" i="11"/>
  <c r="T560" s="1"/>
  <c r="V560" s="1"/>
  <c r="K20"/>
  <c r="J95" i="29"/>
  <c r="L95" s="1"/>
  <c r="Q83" i="30"/>
  <c r="D494" i="11"/>
  <c r="D499" s="1"/>
  <c r="D500" s="1"/>
  <c r="D501" s="1"/>
  <c r="Q140" i="30"/>
  <c r="K115" i="29"/>
  <c r="Q69" i="30"/>
  <c r="Q80"/>
  <c r="Q142"/>
  <c r="Q19"/>
  <c r="O67" i="29"/>
  <c r="O64"/>
  <c r="O65"/>
  <c r="Q79" i="30"/>
  <c r="Q85"/>
  <c r="Q71"/>
  <c r="M575" i="11"/>
  <c r="K245"/>
  <c r="K590"/>
  <c r="Q35" i="30"/>
  <c r="R395" i="11"/>
  <c r="T395" s="1"/>
  <c r="V395" s="1"/>
  <c r="N395" s="1"/>
  <c r="L531"/>
  <c r="I141" i="29"/>
  <c r="I145"/>
  <c r="I144"/>
  <c r="I143"/>
  <c r="K560" i="11"/>
  <c r="Q37" i="30"/>
  <c r="K142" i="29"/>
  <c r="K545" i="11"/>
  <c r="Q38" i="30"/>
  <c r="Q115"/>
  <c r="K306" i="11"/>
  <c r="Q6" i="30"/>
  <c r="Q148"/>
  <c r="N531" i="11"/>
  <c r="K607"/>
  <c r="Q64" i="30"/>
  <c r="J696" i="11"/>
  <c r="K696" s="1"/>
  <c r="Q81" i="30"/>
  <c r="Q13"/>
  <c r="Q147"/>
  <c r="Q8"/>
  <c r="Q144"/>
  <c r="M590" i="11"/>
  <c r="L485"/>
  <c r="Q10" i="30"/>
  <c r="L560" i="11"/>
  <c r="Q84" i="30"/>
  <c r="K156" i="11"/>
  <c r="Q25" i="30"/>
  <c r="Q34"/>
  <c r="Q68"/>
  <c r="Q145"/>
  <c r="K531" i="11"/>
  <c r="K532" s="1"/>
  <c r="Q4" i="30"/>
  <c r="S409" i="11"/>
  <c r="Q410" s="1"/>
  <c r="R409"/>
  <c r="T409" s="1"/>
  <c r="V409" s="1"/>
  <c r="S499"/>
  <c r="Q500" s="1"/>
  <c r="R499"/>
  <c r="T499" s="1"/>
  <c r="V499" s="1"/>
  <c r="Q56" i="30"/>
  <c r="O69" i="29"/>
  <c r="Q88" i="30"/>
  <c r="Q86"/>
  <c r="Q87"/>
  <c r="Q65"/>
  <c r="Q66"/>
  <c r="Q73"/>
  <c r="Q67"/>
  <c r="Q41"/>
  <c r="Q42"/>
  <c r="Q39"/>
  <c r="Q40"/>
  <c r="Q143"/>
  <c r="Q139"/>
  <c r="Q141"/>
  <c r="Q22"/>
  <c r="Q23"/>
  <c r="Q52"/>
  <c r="Q51"/>
  <c r="K485" i="11"/>
  <c r="Q146" i="30"/>
  <c r="Q43"/>
  <c r="Q27"/>
  <c r="Q109"/>
  <c r="Q57"/>
  <c r="Q114"/>
  <c r="K81" i="11"/>
  <c r="Q12" i="30"/>
  <c r="Q7"/>
  <c r="Q11"/>
  <c r="Q116"/>
  <c r="Q26"/>
  <c r="Q53"/>
  <c r="Q49"/>
  <c r="Q55"/>
  <c r="Q113"/>
  <c r="K711" i="11"/>
  <c r="K128" i="29"/>
  <c r="M711" i="11"/>
  <c r="J712" s="1"/>
  <c r="S365"/>
  <c r="Q366" s="1"/>
  <c r="S366" s="1"/>
  <c r="Q367" s="1"/>
  <c r="R365"/>
  <c r="T365" s="1"/>
  <c r="V365" s="1"/>
  <c r="K114" i="29"/>
  <c r="Q111" i="30"/>
  <c r="Q9"/>
  <c r="Q118"/>
  <c r="Q28"/>
  <c r="Q24"/>
  <c r="Q54"/>
  <c r="Q58"/>
  <c r="Q117"/>
  <c r="Q112"/>
  <c r="K113" i="29"/>
  <c r="N12" i="1"/>
  <c r="K6" i="11"/>
  <c r="L140" i="30"/>
  <c r="J141"/>
  <c r="L290"/>
  <c r="J291"/>
  <c r="N11" i="1"/>
  <c r="J82" i="30"/>
  <c r="L81"/>
  <c r="I295" i="29"/>
  <c r="M740" i="11"/>
  <c r="L740"/>
  <c r="K740"/>
  <c r="J50"/>
  <c r="K725"/>
  <c r="M725"/>
  <c r="L725"/>
  <c r="L245" i="30"/>
  <c r="J65" i="11"/>
  <c r="J35"/>
  <c r="K35" s="1"/>
  <c r="J232" i="30"/>
  <c r="L231"/>
  <c r="J22"/>
  <c r="L21"/>
  <c r="R530" i="11"/>
  <c r="T530" s="1"/>
  <c r="V530" s="1"/>
  <c r="S530"/>
  <c r="Q531" s="1"/>
  <c r="L187" i="30"/>
  <c r="J188"/>
  <c r="N3" i="1"/>
  <c r="J471" i="11"/>
  <c r="K471" s="1"/>
  <c r="J636"/>
  <c r="K636" s="1"/>
  <c r="Q110" i="30"/>
  <c r="J170" i="11"/>
  <c r="K170" s="1"/>
  <c r="L320"/>
  <c r="M320"/>
  <c r="N5" i="1"/>
  <c r="N10"/>
  <c r="N4"/>
  <c r="R561" i="11"/>
  <c r="T561" s="1"/>
  <c r="V561" s="1"/>
  <c r="S561"/>
  <c r="Q562" s="1"/>
  <c r="L214" i="29"/>
  <c r="L456" i="11"/>
  <c r="M456"/>
  <c r="J457" s="1"/>
  <c r="N456"/>
  <c r="S424"/>
  <c r="Q425" s="1"/>
  <c r="R424"/>
  <c r="T424" s="1"/>
  <c r="V424" s="1"/>
  <c r="D396"/>
  <c r="M425"/>
  <c r="L425"/>
  <c r="L650"/>
  <c r="M650"/>
  <c r="K650"/>
  <c r="S349"/>
  <c r="Q350" s="1"/>
  <c r="R349"/>
  <c r="T349" s="1"/>
  <c r="V349" s="1"/>
  <c r="L53" i="30"/>
  <c r="L36"/>
  <c r="J37"/>
  <c r="M110" i="11"/>
  <c r="N110"/>
  <c r="L110"/>
  <c r="M532"/>
  <c r="L532"/>
  <c r="N532"/>
  <c r="R590"/>
  <c r="T590" s="1"/>
  <c r="V590" s="1"/>
  <c r="S590"/>
  <c r="Q591" s="1"/>
  <c r="S379"/>
  <c r="Q380" s="1"/>
  <c r="R379"/>
  <c r="T379" s="1"/>
  <c r="V379" s="1"/>
  <c r="M365"/>
  <c r="L365"/>
  <c r="K365"/>
  <c r="M306"/>
  <c r="J307" s="1"/>
  <c r="N307" s="1"/>
  <c r="L306"/>
  <c r="L260"/>
  <c r="N260"/>
  <c r="M260"/>
  <c r="K260"/>
  <c r="J307" i="30"/>
  <c r="L306"/>
  <c r="J215" i="11"/>
  <c r="J683"/>
  <c r="K683" s="1"/>
  <c r="J336"/>
  <c r="K336" s="1"/>
  <c r="N9" i="1"/>
  <c r="N6"/>
  <c r="K456" i="11"/>
  <c r="J66" i="29"/>
  <c r="L65"/>
  <c r="S396" i="11"/>
  <c r="Q397" s="1"/>
  <c r="R396"/>
  <c r="T396" s="1"/>
  <c r="V396" s="1"/>
  <c r="M439"/>
  <c r="J440" s="1"/>
  <c r="L81"/>
  <c r="M81"/>
  <c r="J82" s="1"/>
  <c r="N81"/>
  <c r="L232"/>
  <c r="N232"/>
  <c r="M232"/>
  <c r="L665"/>
  <c r="K665"/>
  <c r="M665"/>
  <c r="S454"/>
  <c r="Q455" s="1"/>
  <c r="R454"/>
  <c r="T454" s="1"/>
  <c r="V454" s="1"/>
  <c r="S319"/>
  <c r="Q320" s="1"/>
  <c r="R319"/>
  <c r="T319" s="1"/>
  <c r="V319" s="1"/>
  <c r="L6"/>
  <c r="M6"/>
  <c r="J7" s="1"/>
  <c r="N6"/>
  <c r="R470"/>
  <c r="T470" s="1"/>
  <c r="V470" s="1"/>
  <c r="N470" s="1"/>
  <c r="S470"/>
  <c r="Q471" s="1"/>
  <c r="L35" i="29"/>
  <c r="J36"/>
  <c r="C139" i="11"/>
  <c r="M139" s="1"/>
  <c r="J140" s="1"/>
  <c r="M124"/>
  <c r="J125" s="1"/>
  <c r="N607"/>
  <c r="D608"/>
  <c r="L607"/>
  <c r="M607"/>
  <c r="S544"/>
  <c r="Q545" s="1"/>
  <c r="R544"/>
  <c r="L350"/>
  <c r="M350"/>
  <c r="C289"/>
  <c r="M289" s="1"/>
  <c r="J290" s="1"/>
  <c r="M274"/>
  <c r="J275" s="1"/>
  <c r="L50" i="29"/>
  <c r="J51"/>
  <c r="R514" i="11"/>
  <c r="T514" s="1"/>
  <c r="V514" s="1"/>
  <c r="S514"/>
  <c r="Q515" s="1"/>
  <c r="S484"/>
  <c r="Q485" s="1"/>
  <c r="R484"/>
  <c r="T484" s="1"/>
  <c r="V484" s="1"/>
  <c r="N484" s="1"/>
  <c r="N156"/>
  <c r="L156"/>
  <c r="M156"/>
  <c r="J157" s="1"/>
  <c r="N8" i="1"/>
  <c r="K425" i="11"/>
  <c r="N7" i="1"/>
  <c r="D684" i="11"/>
  <c r="D308"/>
  <c r="O82" i="29"/>
  <c r="O80"/>
  <c r="O83"/>
  <c r="O81"/>
  <c r="O79"/>
  <c r="O87"/>
  <c r="O85"/>
  <c r="P86"/>
  <c r="P83"/>
  <c r="P87"/>
  <c r="P88"/>
  <c r="P84"/>
  <c r="P80"/>
  <c r="P85"/>
  <c r="P81"/>
  <c r="P82"/>
  <c r="P79"/>
  <c r="T439" i="11"/>
  <c r="V439" s="1"/>
  <c r="R576"/>
  <c r="T576" s="1"/>
  <c r="V576" s="1"/>
  <c r="S576"/>
  <c r="Q577" s="1"/>
  <c r="O88" i="29"/>
  <c r="O84"/>
  <c r="O86"/>
  <c r="L79"/>
  <c r="J80"/>
  <c r="D536" i="11"/>
  <c r="S306"/>
  <c r="Q307" s="1"/>
  <c r="R306"/>
  <c r="R440"/>
  <c r="T440" s="1"/>
  <c r="V440" s="1"/>
  <c r="S440"/>
  <c r="Q441" s="1"/>
  <c r="P353" i="30" l="1"/>
  <c r="O339"/>
  <c r="N320" i="29"/>
  <c r="K320"/>
  <c r="K290"/>
  <c r="J290"/>
  <c r="L290" s="1"/>
  <c r="M290"/>
  <c r="M382"/>
  <c r="Q201" i="30"/>
  <c r="Q200"/>
  <c r="L365"/>
  <c r="J216"/>
  <c r="L216" s="1"/>
  <c r="O238" i="29"/>
  <c r="O236"/>
  <c r="J173" i="30"/>
  <c r="J174" s="1"/>
  <c r="K381" i="29"/>
  <c r="T381" s="1"/>
  <c r="V364"/>
  <c r="M381"/>
  <c r="N381"/>
  <c r="W381"/>
  <c r="Q157" i="30"/>
  <c r="Q156"/>
  <c r="Q154"/>
  <c r="Q158"/>
  <c r="Q160"/>
  <c r="Q155"/>
  <c r="Q162"/>
  <c r="Q159"/>
  <c r="Q161"/>
  <c r="Q163"/>
  <c r="Q231"/>
  <c r="Q230"/>
  <c r="Q236"/>
  <c r="Q229"/>
  <c r="Q232"/>
  <c r="J364" i="29"/>
  <c r="L364" s="1"/>
  <c r="K364"/>
  <c r="O266"/>
  <c r="O99" i="30"/>
  <c r="O101"/>
  <c r="Q233"/>
  <c r="Q234"/>
  <c r="N382" i="29"/>
  <c r="J230"/>
  <c r="J231" s="1"/>
  <c r="L231" s="1"/>
  <c r="Q235" i="30"/>
  <c r="Q237"/>
  <c r="Q238"/>
  <c r="K382" i="29"/>
  <c r="T382" s="1"/>
  <c r="W382"/>
  <c r="W364"/>
  <c r="M364"/>
  <c r="J201" i="30"/>
  <c r="L201" s="1"/>
  <c r="J277"/>
  <c r="J278" s="1"/>
  <c r="K379" i="29"/>
  <c r="T379" s="1"/>
  <c r="M379"/>
  <c r="Q199" i="30"/>
  <c r="J260" i="29"/>
  <c r="J261" s="1"/>
  <c r="L261" s="1"/>
  <c r="Q169" i="30"/>
  <c r="Q173"/>
  <c r="O267" i="29"/>
  <c r="N379"/>
  <c r="J379"/>
  <c r="J380" s="1"/>
  <c r="J381" s="1"/>
  <c r="W379"/>
  <c r="Q171" i="30"/>
  <c r="Q207"/>
  <c r="Q202"/>
  <c r="Q204"/>
  <c r="Q203"/>
  <c r="Q177"/>
  <c r="Q170"/>
  <c r="Q175"/>
  <c r="Q178"/>
  <c r="Q172"/>
  <c r="Q206"/>
  <c r="Q208"/>
  <c r="Q205"/>
  <c r="L275"/>
  <c r="P94"/>
  <c r="Q95" s="1"/>
  <c r="P100"/>
  <c r="Q184"/>
  <c r="Q176"/>
  <c r="Q185"/>
  <c r="Q174"/>
  <c r="Q187"/>
  <c r="Q215"/>
  <c r="Q218"/>
  <c r="Q221"/>
  <c r="L381"/>
  <c r="J351"/>
  <c r="J352" s="1"/>
  <c r="J353" s="1"/>
  <c r="L320"/>
  <c r="P98"/>
  <c r="Q97" s="1"/>
  <c r="J322"/>
  <c r="L322" s="1"/>
  <c r="L335"/>
  <c r="J96"/>
  <c r="L96" s="1"/>
  <c r="O263" i="29"/>
  <c r="P102" i="30"/>
  <c r="P103"/>
  <c r="P96"/>
  <c r="Q94" s="1"/>
  <c r="P101"/>
  <c r="P97"/>
  <c r="Q98" s="1"/>
  <c r="P99"/>
  <c r="O263"/>
  <c r="O268" i="29"/>
  <c r="Q190" i="30"/>
  <c r="Q189"/>
  <c r="Q192"/>
  <c r="Q217"/>
  <c r="P356"/>
  <c r="Q186"/>
  <c r="Q193"/>
  <c r="Q216"/>
  <c r="Q188"/>
  <c r="Q214"/>
  <c r="Q222"/>
  <c r="Q223"/>
  <c r="Q191"/>
  <c r="Q219"/>
  <c r="J367"/>
  <c r="L367" s="1"/>
  <c r="J410"/>
  <c r="L410" s="1"/>
  <c r="O335"/>
  <c r="Q220"/>
  <c r="O382"/>
  <c r="P383"/>
  <c r="J337"/>
  <c r="J338" s="1"/>
  <c r="O259"/>
  <c r="P352"/>
  <c r="O336"/>
  <c r="O342"/>
  <c r="O386"/>
  <c r="P305"/>
  <c r="P354"/>
  <c r="P350"/>
  <c r="O334"/>
  <c r="O338"/>
  <c r="P357"/>
  <c r="P349"/>
  <c r="O265"/>
  <c r="P387"/>
  <c r="O351"/>
  <c r="P306"/>
  <c r="O261"/>
  <c r="P379"/>
  <c r="O387"/>
  <c r="P385"/>
  <c r="O341"/>
  <c r="O380"/>
  <c r="P381"/>
  <c r="O357"/>
  <c r="P355"/>
  <c r="P351"/>
  <c r="O264"/>
  <c r="O383"/>
  <c r="P388"/>
  <c r="O353"/>
  <c r="P310"/>
  <c r="O379"/>
  <c r="O381"/>
  <c r="O349"/>
  <c r="O260"/>
  <c r="O262"/>
  <c r="P380"/>
  <c r="P382"/>
  <c r="P384"/>
  <c r="P386"/>
  <c r="O340"/>
  <c r="P308"/>
  <c r="P304"/>
  <c r="O350"/>
  <c r="O352"/>
  <c r="Q96"/>
  <c r="O356"/>
  <c r="P297"/>
  <c r="P295"/>
  <c r="P293"/>
  <c r="P291"/>
  <c r="P289"/>
  <c r="P298"/>
  <c r="P296"/>
  <c r="P294"/>
  <c r="P292"/>
  <c r="P290"/>
  <c r="P418"/>
  <c r="P417"/>
  <c r="P416"/>
  <c r="P415"/>
  <c r="P414"/>
  <c r="P413"/>
  <c r="P412"/>
  <c r="P411"/>
  <c r="P410"/>
  <c r="P409"/>
  <c r="M395"/>
  <c r="N395"/>
  <c r="M399"/>
  <c r="N399"/>
  <c r="M403"/>
  <c r="N403"/>
  <c r="M398"/>
  <c r="N398"/>
  <c r="M402"/>
  <c r="N402"/>
  <c r="Q283"/>
  <c r="Q282"/>
  <c r="Q281"/>
  <c r="Q280"/>
  <c r="Q279"/>
  <c r="Q278"/>
  <c r="Q277"/>
  <c r="Q276"/>
  <c r="Q275"/>
  <c r="Q274"/>
  <c r="O248"/>
  <c r="O246"/>
  <c r="O244"/>
  <c r="O252"/>
  <c r="O247"/>
  <c r="O245"/>
  <c r="P253"/>
  <c r="P251"/>
  <c r="P249"/>
  <c r="P247"/>
  <c r="P245"/>
  <c r="P252"/>
  <c r="P250"/>
  <c r="P248"/>
  <c r="P246"/>
  <c r="P244"/>
  <c r="O448"/>
  <c r="O445"/>
  <c r="O446"/>
  <c r="O444"/>
  <c r="O322"/>
  <c r="O320"/>
  <c r="O327"/>
  <c r="O323"/>
  <c r="O321"/>
  <c r="O319"/>
  <c r="O418"/>
  <c r="O416"/>
  <c r="O415"/>
  <c r="O414"/>
  <c r="O308"/>
  <c r="O306"/>
  <c r="O304"/>
  <c r="O312"/>
  <c r="O307"/>
  <c r="O305"/>
  <c r="O298"/>
  <c r="O295"/>
  <c r="O296"/>
  <c r="O294"/>
  <c r="O368"/>
  <c r="O366"/>
  <c r="O364"/>
  <c r="O372"/>
  <c r="O367"/>
  <c r="O365"/>
  <c r="P311"/>
  <c r="P307"/>
  <c r="O385"/>
  <c r="O388"/>
  <c r="O355"/>
  <c r="O358"/>
  <c r="P312"/>
  <c r="P373"/>
  <c r="P371"/>
  <c r="P369"/>
  <c r="P367"/>
  <c r="P365"/>
  <c r="P372"/>
  <c r="P370"/>
  <c r="P368"/>
  <c r="P366"/>
  <c r="P364"/>
  <c r="M397"/>
  <c r="N397"/>
  <c r="M401"/>
  <c r="N401"/>
  <c r="M396"/>
  <c r="N396"/>
  <c r="M400"/>
  <c r="N400"/>
  <c r="O253"/>
  <c r="O250"/>
  <c r="O251"/>
  <c r="O249"/>
  <c r="O443"/>
  <c r="O441"/>
  <c r="O439"/>
  <c r="O447"/>
  <c r="O442"/>
  <c r="O440"/>
  <c r="P447"/>
  <c r="P445"/>
  <c r="P443"/>
  <c r="P441"/>
  <c r="P439"/>
  <c r="P448"/>
  <c r="P446"/>
  <c r="P444"/>
  <c r="P442"/>
  <c r="P440"/>
  <c r="O328"/>
  <c r="O324"/>
  <c r="O326"/>
  <c r="O325"/>
  <c r="O417"/>
  <c r="O413"/>
  <c r="O412"/>
  <c r="O411"/>
  <c r="O410"/>
  <c r="O409"/>
  <c r="O313"/>
  <c r="O310"/>
  <c r="O311"/>
  <c r="O309"/>
  <c r="O293"/>
  <c r="O291"/>
  <c r="O289"/>
  <c r="O297"/>
  <c r="O292"/>
  <c r="O290"/>
  <c r="P268"/>
  <c r="P266"/>
  <c r="P264"/>
  <c r="P262"/>
  <c r="P260"/>
  <c r="P267"/>
  <c r="P265"/>
  <c r="P263"/>
  <c r="P261"/>
  <c r="P259"/>
  <c r="O373"/>
  <c r="O370"/>
  <c r="O371"/>
  <c r="O369"/>
  <c r="P313"/>
  <c r="P309"/>
  <c r="O384"/>
  <c r="O354"/>
  <c r="K401"/>
  <c r="I432"/>
  <c r="I430"/>
  <c r="K430" s="1"/>
  <c r="I428"/>
  <c r="K428" s="1"/>
  <c r="I426"/>
  <c r="K426" s="1"/>
  <c r="I433"/>
  <c r="I431"/>
  <c r="I429"/>
  <c r="K429" s="1"/>
  <c r="I427"/>
  <c r="K427" s="1"/>
  <c r="I425"/>
  <c r="L260"/>
  <c r="J261"/>
  <c r="K395"/>
  <c r="J395"/>
  <c r="K399"/>
  <c r="K403"/>
  <c r="K402"/>
  <c r="K400"/>
  <c r="K398"/>
  <c r="K396"/>
  <c r="P43" i="29"/>
  <c r="O35"/>
  <c r="O39"/>
  <c r="P41"/>
  <c r="O124" i="30"/>
  <c r="O126"/>
  <c r="O127"/>
  <c r="O130"/>
  <c r="O125"/>
  <c r="O132"/>
  <c r="O128"/>
  <c r="P133"/>
  <c r="P131"/>
  <c r="P127"/>
  <c r="P126"/>
  <c r="P132"/>
  <c r="P128"/>
  <c r="P124"/>
  <c r="P129"/>
  <c r="P125"/>
  <c r="P130"/>
  <c r="O131"/>
  <c r="O129"/>
  <c r="O133"/>
  <c r="L124"/>
  <c r="J125"/>
  <c r="J233" i="11"/>
  <c r="M233" s="1"/>
  <c r="P267" i="29"/>
  <c r="O101"/>
  <c r="O99"/>
  <c r="O95"/>
  <c r="P101"/>
  <c r="J21"/>
  <c r="L21" s="1"/>
  <c r="P98"/>
  <c r="V445"/>
  <c r="X442" s="1"/>
  <c r="N445"/>
  <c r="O443" s="1"/>
  <c r="W445"/>
  <c r="X447" s="1"/>
  <c r="M445"/>
  <c r="O446" s="1"/>
  <c r="T439"/>
  <c r="X418"/>
  <c r="X417"/>
  <c r="X416"/>
  <c r="X415"/>
  <c r="X413"/>
  <c r="X411"/>
  <c r="X414"/>
  <c r="X412"/>
  <c r="X410"/>
  <c r="X409"/>
  <c r="P418"/>
  <c r="P417"/>
  <c r="P416"/>
  <c r="P415"/>
  <c r="P414"/>
  <c r="P413"/>
  <c r="P412"/>
  <c r="P411"/>
  <c r="P410"/>
  <c r="P409"/>
  <c r="Y418"/>
  <c r="Y417"/>
  <c r="Y416"/>
  <c r="Y415"/>
  <c r="Y414"/>
  <c r="Y413"/>
  <c r="Y412"/>
  <c r="Y411"/>
  <c r="Y410"/>
  <c r="Y409"/>
  <c r="T409"/>
  <c r="T419" s="1"/>
  <c r="O418"/>
  <c r="O416"/>
  <c r="O415"/>
  <c r="O414"/>
  <c r="O417"/>
  <c r="O413"/>
  <c r="O412"/>
  <c r="O411"/>
  <c r="O410"/>
  <c r="O409"/>
  <c r="V385"/>
  <c r="X382" s="1"/>
  <c r="N385"/>
  <c r="W385"/>
  <c r="M385"/>
  <c r="L289"/>
  <c r="X358"/>
  <c r="X357"/>
  <c r="X356"/>
  <c r="X355"/>
  <c r="X353"/>
  <c r="X351"/>
  <c r="X354"/>
  <c r="X352"/>
  <c r="X350"/>
  <c r="X349"/>
  <c r="P358"/>
  <c r="P357"/>
  <c r="P356"/>
  <c r="P355"/>
  <c r="P354"/>
  <c r="P353"/>
  <c r="P352"/>
  <c r="P351"/>
  <c r="P350"/>
  <c r="P349"/>
  <c r="Y358"/>
  <c r="Y357"/>
  <c r="Y356"/>
  <c r="Y355"/>
  <c r="Y354"/>
  <c r="Y353"/>
  <c r="Y352"/>
  <c r="Y351"/>
  <c r="Y350"/>
  <c r="Y349"/>
  <c r="T349"/>
  <c r="T359" s="1"/>
  <c r="O358"/>
  <c r="O356"/>
  <c r="O355"/>
  <c r="O354"/>
  <c r="O357"/>
  <c r="O353"/>
  <c r="O352"/>
  <c r="O351"/>
  <c r="O350"/>
  <c r="O349"/>
  <c r="L110"/>
  <c r="P34"/>
  <c r="P42"/>
  <c r="O102"/>
  <c r="O94"/>
  <c r="P95"/>
  <c r="O103"/>
  <c r="J157" i="30"/>
  <c r="L157" s="1"/>
  <c r="P40" i="29"/>
  <c r="P38"/>
  <c r="O98"/>
  <c r="O96"/>
  <c r="P96"/>
  <c r="P94"/>
  <c r="P97"/>
  <c r="J440"/>
  <c r="L440" s="1"/>
  <c r="P102"/>
  <c r="P99"/>
  <c r="P103"/>
  <c r="O37"/>
  <c r="O128"/>
  <c r="O259"/>
  <c r="O261"/>
  <c r="P237"/>
  <c r="O264"/>
  <c r="O235"/>
  <c r="O124"/>
  <c r="O234"/>
  <c r="O260"/>
  <c r="O262"/>
  <c r="K445"/>
  <c r="T445" s="1"/>
  <c r="O125"/>
  <c r="P117"/>
  <c r="M324"/>
  <c r="N324"/>
  <c r="M321"/>
  <c r="N321"/>
  <c r="M325"/>
  <c r="N325"/>
  <c r="M322"/>
  <c r="N322"/>
  <c r="O265"/>
  <c r="M294"/>
  <c r="N294"/>
  <c r="M291"/>
  <c r="N291"/>
  <c r="M292"/>
  <c r="N292"/>
  <c r="O126"/>
  <c r="M295"/>
  <c r="N295"/>
  <c r="M293"/>
  <c r="N293"/>
  <c r="O127"/>
  <c r="P260"/>
  <c r="P262"/>
  <c r="P264"/>
  <c r="P266"/>
  <c r="P268"/>
  <c r="P259"/>
  <c r="P261"/>
  <c r="P263"/>
  <c r="P265"/>
  <c r="O233"/>
  <c r="O230"/>
  <c r="O232"/>
  <c r="O237"/>
  <c r="P230"/>
  <c r="P232"/>
  <c r="P234"/>
  <c r="P236"/>
  <c r="P238"/>
  <c r="O229"/>
  <c r="O231"/>
  <c r="P229"/>
  <c r="P231"/>
  <c r="P233"/>
  <c r="P235"/>
  <c r="P208"/>
  <c r="P207"/>
  <c r="P206"/>
  <c r="P205"/>
  <c r="P204"/>
  <c r="P203"/>
  <c r="P202"/>
  <c r="P201"/>
  <c r="P200"/>
  <c r="P199"/>
  <c r="O207"/>
  <c r="O203"/>
  <c r="O202"/>
  <c r="O201"/>
  <c r="O200"/>
  <c r="O199"/>
  <c r="O208"/>
  <c r="O206"/>
  <c r="O205"/>
  <c r="O204"/>
  <c r="P178"/>
  <c r="P177"/>
  <c r="P176"/>
  <c r="P175"/>
  <c r="P174"/>
  <c r="P173"/>
  <c r="P172"/>
  <c r="P171"/>
  <c r="P170"/>
  <c r="P169"/>
  <c r="O178"/>
  <c r="O176"/>
  <c r="O175"/>
  <c r="O174"/>
  <c r="O132"/>
  <c r="O177"/>
  <c r="O173"/>
  <c r="O172"/>
  <c r="O171"/>
  <c r="O170"/>
  <c r="O169"/>
  <c r="M155"/>
  <c r="N155"/>
  <c r="M159"/>
  <c r="N159"/>
  <c r="M163"/>
  <c r="N163"/>
  <c r="M158"/>
  <c r="N158"/>
  <c r="M162"/>
  <c r="N162"/>
  <c r="M157"/>
  <c r="N157"/>
  <c r="M161"/>
  <c r="N161"/>
  <c r="M156"/>
  <c r="N156"/>
  <c r="M160"/>
  <c r="N160"/>
  <c r="M144"/>
  <c r="N144"/>
  <c r="M141"/>
  <c r="N141"/>
  <c r="M143"/>
  <c r="N143"/>
  <c r="K145"/>
  <c r="M145"/>
  <c r="N145"/>
  <c r="O131"/>
  <c r="O130"/>
  <c r="O133"/>
  <c r="P133"/>
  <c r="P132"/>
  <c r="P131"/>
  <c r="P130"/>
  <c r="P129"/>
  <c r="P128"/>
  <c r="P127"/>
  <c r="P126"/>
  <c r="P125"/>
  <c r="P124"/>
  <c r="O129"/>
  <c r="P110"/>
  <c r="P112"/>
  <c r="P114"/>
  <c r="P116"/>
  <c r="P118"/>
  <c r="P109"/>
  <c r="P111"/>
  <c r="P113"/>
  <c r="P115"/>
  <c r="P100"/>
  <c r="C214"/>
  <c r="C244" s="1"/>
  <c r="I192"/>
  <c r="I190"/>
  <c r="I188"/>
  <c r="I186"/>
  <c r="I193"/>
  <c r="I191"/>
  <c r="I189"/>
  <c r="I187"/>
  <c r="I185"/>
  <c r="J155"/>
  <c r="K155"/>
  <c r="K163"/>
  <c r="K162"/>
  <c r="K161"/>
  <c r="O38"/>
  <c r="O42"/>
  <c r="O34"/>
  <c r="J350"/>
  <c r="L350" s="1"/>
  <c r="P35"/>
  <c r="P36"/>
  <c r="P39"/>
  <c r="P37"/>
  <c r="O43"/>
  <c r="O36"/>
  <c r="O40"/>
  <c r="K156"/>
  <c r="K159"/>
  <c r="K158"/>
  <c r="K157"/>
  <c r="J8"/>
  <c r="L8" s="1"/>
  <c r="J200"/>
  <c r="L200" s="1"/>
  <c r="J410"/>
  <c r="L410" s="1"/>
  <c r="L125"/>
  <c r="K325"/>
  <c r="Q20"/>
  <c r="K321"/>
  <c r="Q6"/>
  <c r="K322"/>
  <c r="K324"/>
  <c r="J112" i="30"/>
  <c r="J113" s="1"/>
  <c r="Q11" i="29"/>
  <c r="Q5"/>
  <c r="Q8"/>
  <c r="Q4"/>
  <c r="Q7"/>
  <c r="Q50"/>
  <c r="K385"/>
  <c r="T385" s="1"/>
  <c r="L68" i="30"/>
  <c r="J186" i="11"/>
  <c r="M186" s="1"/>
  <c r="J320" i="29"/>
  <c r="J321" s="1"/>
  <c r="J383" i="11"/>
  <c r="L383" s="1"/>
  <c r="Q65" i="29"/>
  <c r="J170"/>
  <c r="L169"/>
  <c r="J442" i="30"/>
  <c r="J443" s="1"/>
  <c r="N200" i="11"/>
  <c r="R335"/>
  <c r="T335" s="1"/>
  <c r="V335" s="1"/>
  <c r="Q21" i="29"/>
  <c r="Q13"/>
  <c r="Q25"/>
  <c r="Q56"/>
  <c r="Q54"/>
  <c r="K200" i="11"/>
  <c r="J576"/>
  <c r="K576" s="1"/>
  <c r="J396"/>
  <c r="K396" s="1"/>
  <c r="M411"/>
  <c r="Q49" i="29"/>
  <c r="Q52"/>
  <c r="Q53"/>
  <c r="Q12"/>
  <c r="Q10"/>
  <c r="Q9"/>
  <c r="J246" i="11"/>
  <c r="M246" s="1"/>
  <c r="Q58" i="29"/>
  <c r="Q51"/>
  <c r="L200" i="11"/>
  <c r="J96"/>
  <c r="M96" s="1"/>
  <c r="Q68" i="29"/>
  <c r="Q55"/>
  <c r="Q22"/>
  <c r="Q26"/>
  <c r="Q19"/>
  <c r="Q57"/>
  <c r="K411" i="11"/>
  <c r="J516"/>
  <c r="K516" s="1"/>
  <c r="L7" i="30"/>
  <c r="M696" i="11"/>
  <c r="J546"/>
  <c r="K546" s="1"/>
  <c r="Q66" i="29"/>
  <c r="J96"/>
  <c r="J97" s="1"/>
  <c r="K621" i="11"/>
  <c r="Q64" i="29"/>
  <c r="J21" i="11"/>
  <c r="M21" s="1"/>
  <c r="Q28" i="29"/>
  <c r="J501" i="11"/>
  <c r="Q24" i="29"/>
  <c r="Q23"/>
  <c r="Q27"/>
  <c r="Q67"/>
  <c r="N499" i="11"/>
  <c r="M621"/>
  <c r="J141" i="29"/>
  <c r="L141" s="1"/>
  <c r="J561" i="11"/>
  <c r="L561" s="1"/>
  <c r="J591"/>
  <c r="K591" s="1"/>
  <c r="J486"/>
  <c r="K486" s="1"/>
  <c r="L696"/>
  <c r="K141" i="29"/>
  <c r="Q69"/>
  <c r="Q73"/>
  <c r="K157" i="11"/>
  <c r="K144" i="29"/>
  <c r="K143"/>
  <c r="K457" i="11"/>
  <c r="K307"/>
  <c r="Q71" i="29"/>
  <c r="Q72"/>
  <c r="L471" i="11"/>
  <c r="L636"/>
  <c r="S410"/>
  <c r="Q411" s="1"/>
  <c r="R410"/>
  <c r="T410" s="1"/>
  <c r="V410" s="1"/>
  <c r="S500"/>
  <c r="Q501" s="1"/>
  <c r="R500"/>
  <c r="T500" s="1"/>
  <c r="V500" s="1"/>
  <c r="N500" s="1"/>
  <c r="Q70" i="29"/>
  <c r="M683" i="11"/>
  <c r="R366"/>
  <c r="T366" s="1"/>
  <c r="V366" s="1"/>
  <c r="K82"/>
  <c r="M636"/>
  <c r="L683"/>
  <c r="N683"/>
  <c r="M471"/>
  <c r="J726"/>
  <c r="M726" s="1"/>
  <c r="J292" i="30"/>
  <c r="L291"/>
  <c r="J142"/>
  <c r="L141"/>
  <c r="J651" i="11"/>
  <c r="M651" s="1"/>
  <c r="K295" i="29"/>
  <c r="K293"/>
  <c r="J383" i="30"/>
  <c r="L382"/>
  <c r="J83"/>
  <c r="L82"/>
  <c r="K294" i="29"/>
  <c r="K291"/>
  <c r="K292"/>
  <c r="J261" i="11"/>
  <c r="K261" s="1"/>
  <c r="M50"/>
  <c r="N50"/>
  <c r="L50"/>
  <c r="J741"/>
  <c r="K741" s="1"/>
  <c r="K50"/>
  <c r="L65"/>
  <c r="M65"/>
  <c r="N65"/>
  <c r="L246" i="30"/>
  <c r="J247"/>
  <c r="J9"/>
  <c r="L8"/>
  <c r="K65" i="11"/>
  <c r="R531"/>
  <c r="T531" s="1"/>
  <c r="V531" s="1"/>
  <c r="S531"/>
  <c r="Q532" s="1"/>
  <c r="S336"/>
  <c r="Q337" s="1"/>
  <c r="R336"/>
  <c r="T336" s="1"/>
  <c r="V336" s="1"/>
  <c r="M712"/>
  <c r="L712"/>
  <c r="J426"/>
  <c r="L426" s="1"/>
  <c r="J23" i="30"/>
  <c r="L22"/>
  <c r="L232"/>
  <c r="J233"/>
  <c r="N35" i="11"/>
  <c r="M35"/>
  <c r="L35"/>
  <c r="K712"/>
  <c r="J189" i="30"/>
  <c r="L188"/>
  <c r="J533" i="11"/>
  <c r="K533" s="1"/>
  <c r="J111"/>
  <c r="K111" s="1"/>
  <c r="J666"/>
  <c r="M666" s="1"/>
  <c r="J351"/>
  <c r="K351" s="1"/>
  <c r="L170"/>
  <c r="M170"/>
  <c r="N170"/>
  <c r="J321"/>
  <c r="N157"/>
  <c r="M157"/>
  <c r="L157"/>
  <c r="S367"/>
  <c r="Q368" s="1"/>
  <c r="R367"/>
  <c r="T367" s="1"/>
  <c r="V367" s="1"/>
  <c r="S485"/>
  <c r="Q486" s="1"/>
  <c r="R485"/>
  <c r="T485" s="1"/>
  <c r="V485" s="1"/>
  <c r="N485" s="1"/>
  <c r="L290"/>
  <c r="M290"/>
  <c r="N290"/>
  <c r="K290"/>
  <c r="T544"/>
  <c r="V544" s="1"/>
  <c r="D609"/>
  <c r="N140"/>
  <c r="K140"/>
  <c r="M140"/>
  <c r="L140"/>
  <c r="N7"/>
  <c r="L7"/>
  <c r="M7"/>
  <c r="M440"/>
  <c r="K440"/>
  <c r="L440"/>
  <c r="L336"/>
  <c r="M336"/>
  <c r="M215"/>
  <c r="N215"/>
  <c r="L215"/>
  <c r="R380"/>
  <c r="T380" s="1"/>
  <c r="V380" s="1"/>
  <c r="S380"/>
  <c r="Q381" s="1"/>
  <c r="R591"/>
  <c r="T591" s="1"/>
  <c r="V591" s="1"/>
  <c r="S591"/>
  <c r="Q592" s="1"/>
  <c r="D502"/>
  <c r="R350"/>
  <c r="T350" s="1"/>
  <c r="V350" s="1"/>
  <c r="S350"/>
  <c r="Q351" s="1"/>
  <c r="D397"/>
  <c r="R425"/>
  <c r="T425" s="1"/>
  <c r="V425" s="1"/>
  <c r="S425"/>
  <c r="Q426" s="1"/>
  <c r="L457"/>
  <c r="N457"/>
  <c r="M457"/>
  <c r="L126" i="29"/>
  <c r="J127"/>
  <c r="S562" i="11"/>
  <c r="Q563" s="1"/>
  <c r="R562"/>
  <c r="T562" s="1"/>
  <c r="V562" s="1"/>
  <c r="J608"/>
  <c r="J366"/>
  <c r="K366" s="1"/>
  <c r="S515"/>
  <c r="Q516" s="1"/>
  <c r="R515"/>
  <c r="T515" s="1"/>
  <c r="V515" s="1"/>
  <c r="J52" i="29"/>
  <c r="L51"/>
  <c r="L275" i="11"/>
  <c r="M275"/>
  <c r="N275"/>
  <c r="K275"/>
  <c r="R545"/>
  <c r="T545" s="1"/>
  <c r="V545" s="1"/>
  <c r="S545"/>
  <c r="Q546" s="1"/>
  <c r="L125"/>
  <c r="M125"/>
  <c r="K125"/>
  <c r="N125"/>
  <c r="L36" i="29"/>
  <c r="J37"/>
  <c r="R471" i="11"/>
  <c r="T471" s="1"/>
  <c r="V471" s="1"/>
  <c r="N471" s="1"/>
  <c r="S471"/>
  <c r="Q472" s="1"/>
  <c r="S320"/>
  <c r="Q321" s="1"/>
  <c r="R320"/>
  <c r="T320" s="1"/>
  <c r="V320" s="1"/>
  <c r="R455"/>
  <c r="T455" s="1"/>
  <c r="V455" s="1"/>
  <c r="S455"/>
  <c r="Q456" s="1"/>
  <c r="N82"/>
  <c r="M82"/>
  <c r="L82"/>
  <c r="R397"/>
  <c r="S397"/>
  <c r="Q398" s="1"/>
  <c r="J67" i="29"/>
  <c r="L66"/>
  <c r="L111"/>
  <c r="J112"/>
  <c r="J308" i="30"/>
  <c r="L307"/>
  <c r="M307" i="11"/>
  <c r="L307"/>
  <c r="J38" i="30"/>
  <c r="L37"/>
  <c r="L54"/>
  <c r="K7" i="11"/>
  <c r="K215"/>
  <c r="T306"/>
  <c r="V306" s="1"/>
  <c r="S577"/>
  <c r="Q578" s="1"/>
  <c r="R577"/>
  <c r="T577" s="1"/>
  <c r="V577" s="1"/>
  <c r="Q80" i="29"/>
  <c r="Q88"/>
  <c r="Q86"/>
  <c r="Q84"/>
  <c r="Q81"/>
  <c r="Q82"/>
  <c r="Q87"/>
  <c r="Q79"/>
  <c r="Q85"/>
  <c r="Q83"/>
  <c r="D685" i="11"/>
  <c r="S441"/>
  <c r="Q442" s="1"/>
  <c r="R441"/>
  <c r="T441" s="1"/>
  <c r="V441" s="1"/>
  <c r="R307"/>
  <c r="T307" s="1"/>
  <c r="V307" s="1"/>
  <c r="S307"/>
  <c r="Q308" s="1"/>
  <c r="D537"/>
  <c r="L80" i="29"/>
  <c r="J81"/>
  <c r="L69" i="30"/>
  <c r="J70"/>
  <c r="D309" i="11"/>
  <c r="J291" i="29" l="1"/>
  <c r="J292" s="1"/>
  <c r="J293" s="1"/>
  <c r="X448"/>
  <c r="O323"/>
  <c r="L173" i="30"/>
  <c r="J217"/>
  <c r="J218" s="1"/>
  <c r="J219" s="1"/>
  <c r="Q380"/>
  <c r="J262" i="29"/>
  <c r="L262" s="1"/>
  <c r="Q103" i="30"/>
  <c r="Q101"/>
  <c r="O328" i="29"/>
  <c r="Q100" i="30"/>
  <c r="L230" i="29"/>
  <c r="Q102" i="30"/>
  <c r="Q99"/>
  <c r="O386" i="29"/>
  <c r="O383"/>
  <c r="J232"/>
  <c r="L232" s="1"/>
  <c r="L277" i="30"/>
  <c r="L337"/>
  <c r="J202"/>
  <c r="L202" s="1"/>
  <c r="J323"/>
  <c r="L323" s="1"/>
  <c r="L260" i="29"/>
  <c r="X387"/>
  <c r="L352" i="30"/>
  <c r="L380" i="29"/>
  <c r="L379"/>
  <c r="K233" i="11"/>
  <c r="J368" i="30"/>
  <c r="L368" s="1"/>
  <c r="J97"/>
  <c r="J98" s="1"/>
  <c r="L98" s="1"/>
  <c r="Q342"/>
  <c r="Q335"/>
  <c r="L351"/>
  <c r="J411"/>
  <c r="J412" s="1"/>
  <c r="Q259"/>
  <c r="Q261"/>
  <c r="Q338"/>
  <c r="Q260"/>
  <c r="Q350"/>
  <c r="Q266"/>
  <c r="Q340"/>
  <c r="Q334"/>
  <c r="Q267"/>
  <c r="Q382"/>
  <c r="Q352"/>
  <c r="Q353"/>
  <c r="Q343"/>
  <c r="Q262"/>
  <c r="Q264"/>
  <c r="Q263"/>
  <c r="Q268"/>
  <c r="Q337"/>
  <c r="Q336"/>
  <c r="Q339"/>
  <c r="Q341"/>
  <c r="X388" i="29"/>
  <c r="Q351" i="30"/>
  <c r="Q383"/>
  <c r="N233" i="11"/>
  <c r="Q265" i="30"/>
  <c r="Q349"/>
  <c r="Q379"/>
  <c r="Q381"/>
  <c r="L233" i="11"/>
  <c r="J234" s="1"/>
  <c r="Q357" i="30"/>
  <c r="Q387"/>
  <c r="M425"/>
  <c r="N425"/>
  <c r="M429"/>
  <c r="N429"/>
  <c r="M433"/>
  <c r="N433"/>
  <c r="M428"/>
  <c r="N428"/>
  <c r="M432"/>
  <c r="N432"/>
  <c r="Q418"/>
  <c r="Q417"/>
  <c r="Q416"/>
  <c r="Q415"/>
  <c r="Q414"/>
  <c r="Q413"/>
  <c r="Q412"/>
  <c r="Q411"/>
  <c r="Q410"/>
  <c r="Q409"/>
  <c r="Q373"/>
  <c r="Q372"/>
  <c r="Q371"/>
  <c r="Q370"/>
  <c r="Q369"/>
  <c r="Q368"/>
  <c r="Q367"/>
  <c r="Q366"/>
  <c r="Q365"/>
  <c r="Q364"/>
  <c r="Q313"/>
  <c r="Q312"/>
  <c r="Q311"/>
  <c r="Q310"/>
  <c r="Q309"/>
  <c r="Q308"/>
  <c r="Q307"/>
  <c r="Q306"/>
  <c r="Q305"/>
  <c r="Q304"/>
  <c r="Q253"/>
  <c r="Q252"/>
  <c r="Q251"/>
  <c r="Q250"/>
  <c r="Q249"/>
  <c r="Q248"/>
  <c r="Q247"/>
  <c r="Q246"/>
  <c r="Q245"/>
  <c r="Q244"/>
  <c r="O403"/>
  <c r="O400"/>
  <c r="O401"/>
  <c r="O399"/>
  <c r="Q354"/>
  <c r="Q356"/>
  <c r="Q358"/>
  <c r="Q384"/>
  <c r="Q386"/>
  <c r="Q388"/>
  <c r="P403"/>
  <c r="P401"/>
  <c r="P399"/>
  <c r="P397"/>
  <c r="P395"/>
  <c r="P402"/>
  <c r="P400"/>
  <c r="P398"/>
  <c r="P396"/>
  <c r="P394"/>
  <c r="M427"/>
  <c r="N427"/>
  <c r="M431"/>
  <c r="N431"/>
  <c r="M426"/>
  <c r="N426"/>
  <c r="M430"/>
  <c r="N430"/>
  <c r="Q298"/>
  <c r="Q297"/>
  <c r="Q296"/>
  <c r="Q295"/>
  <c r="Q294"/>
  <c r="Q293"/>
  <c r="Q292"/>
  <c r="Q291"/>
  <c r="Q290"/>
  <c r="Q289"/>
  <c r="Q448"/>
  <c r="Q447"/>
  <c r="Q446"/>
  <c r="Q445"/>
  <c r="Q444"/>
  <c r="Q443"/>
  <c r="Q442"/>
  <c r="Q441"/>
  <c r="Q440"/>
  <c r="Q439"/>
  <c r="Q327"/>
  <c r="Q325"/>
  <c r="Q323"/>
  <c r="Q322"/>
  <c r="Q321"/>
  <c r="Q320"/>
  <c r="Q319"/>
  <c r="Q328"/>
  <c r="Q326"/>
  <c r="Q324"/>
  <c r="O398"/>
  <c r="O396"/>
  <c r="O394"/>
  <c r="O402"/>
  <c r="O397"/>
  <c r="O395"/>
  <c r="Q355"/>
  <c r="Q385"/>
  <c r="J396"/>
  <c r="L395"/>
  <c r="J262"/>
  <c r="L261"/>
  <c r="K431"/>
  <c r="L411"/>
  <c r="J425"/>
  <c r="K425"/>
  <c r="K433"/>
  <c r="K432"/>
  <c r="J22" i="29"/>
  <c r="L22" s="1"/>
  <c r="Q133" i="30"/>
  <c r="Q126"/>
  <c r="Q130"/>
  <c r="Q128"/>
  <c r="Q127"/>
  <c r="Q131"/>
  <c r="Q124"/>
  <c r="Q125"/>
  <c r="Q129"/>
  <c r="Q132"/>
  <c r="J126"/>
  <c r="L125"/>
  <c r="Q97" i="29"/>
  <c r="O388"/>
  <c r="O442"/>
  <c r="X384"/>
  <c r="O445"/>
  <c r="O440"/>
  <c r="O447"/>
  <c r="O448"/>
  <c r="J441"/>
  <c r="J442" s="1"/>
  <c r="L442" s="1"/>
  <c r="O382"/>
  <c r="X440"/>
  <c r="O380"/>
  <c r="O387"/>
  <c r="O379"/>
  <c r="O381"/>
  <c r="O385"/>
  <c r="O439"/>
  <c r="O441"/>
  <c r="O444"/>
  <c r="O384"/>
  <c r="X444"/>
  <c r="X380"/>
  <c r="X383"/>
  <c r="X386"/>
  <c r="X443"/>
  <c r="Y440"/>
  <c r="Y444"/>
  <c r="Y448"/>
  <c r="P442"/>
  <c r="P446"/>
  <c r="T449"/>
  <c r="Y442"/>
  <c r="Y446"/>
  <c r="P440"/>
  <c r="P444"/>
  <c r="P448"/>
  <c r="X446"/>
  <c r="J158" i="30"/>
  <c r="L158" s="1"/>
  <c r="X379" i="29"/>
  <c r="X381"/>
  <c r="X385"/>
  <c r="Y439"/>
  <c r="Y441"/>
  <c r="Y443"/>
  <c r="Y445"/>
  <c r="Y447"/>
  <c r="P439"/>
  <c r="P441"/>
  <c r="P443"/>
  <c r="P445"/>
  <c r="P447"/>
  <c r="X439"/>
  <c r="X441"/>
  <c r="X445"/>
  <c r="Q418"/>
  <c r="Q417"/>
  <c r="Q416"/>
  <c r="Q415"/>
  <c r="Q414"/>
  <c r="Q413"/>
  <c r="Q412"/>
  <c r="Q411"/>
  <c r="Q410"/>
  <c r="Q409"/>
  <c r="Z418"/>
  <c r="Z417"/>
  <c r="Z416"/>
  <c r="Z415"/>
  <c r="Z414"/>
  <c r="Z413"/>
  <c r="Z412"/>
  <c r="Z411"/>
  <c r="Z410"/>
  <c r="Z409"/>
  <c r="T389"/>
  <c r="Y380"/>
  <c r="Y382"/>
  <c r="Y384"/>
  <c r="Y386"/>
  <c r="Y388"/>
  <c r="P380"/>
  <c r="P382"/>
  <c r="P384"/>
  <c r="P386"/>
  <c r="P388"/>
  <c r="Y379"/>
  <c r="Y381"/>
  <c r="Y383"/>
  <c r="Y385"/>
  <c r="Y387"/>
  <c r="P379"/>
  <c r="P381"/>
  <c r="P383"/>
  <c r="P385"/>
  <c r="P387"/>
  <c r="Q358"/>
  <c r="Q357"/>
  <c r="Q356"/>
  <c r="Q355"/>
  <c r="Q354"/>
  <c r="Q353"/>
  <c r="Q352"/>
  <c r="Q351"/>
  <c r="Q350"/>
  <c r="Q349"/>
  <c r="Z358"/>
  <c r="Z357"/>
  <c r="Z356"/>
  <c r="Z355"/>
  <c r="Z354"/>
  <c r="Z353"/>
  <c r="Z352"/>
  <c r="Z351"/>
  <c r="Z350"/>
  <c r="Z349"/>
  <c r="Q99"/>
  <c r="Q35"/>
  <c r="Q260"/>
  <c r="Q94"/>
  <c r="Q98"/>
  <c r="Q96"/>
  <c r="Q101"/>
  <c r="Q100"/>
  <c r="Q102"/>
  <c r="Q95"/>
  <c r="Q103"/>
  <c r="Q264"/>
  <c r="Q265"/>
  <c r="O325"/>
  <c r="Q268"/>
  <c r="Q261"/>
  <c r="Q34"/>
  <c r="Q262"/>
  <c r="O326"/>
  <c r="Q259"/>
  <c r="Q266"/>
  <c r="Q267"/>
  <c r="Q40"/>
  <c r="Q41"/>
  <c r="Q38"/>
  <c r="J411"/>
  <c r="L411" s="1"/>
  <c r="J351"/>
  <c r="J352" s="1"/>
  <c r="J353" s="1"/>
  <c r="Q235"/>
  <c r="Q263"/>
  <c r="O324"/>
  <c r="Q39"/>
  <c r="Q42"/>
  <c r="Q43"/>
  <c r="Q37"/>
  <c r="J201"/>
  <c r="L201" s="1"/>
  <c r="Q36"/>
  <c r="P327"/>
  <c r="P320"/>
  <c r="P322"/>
  <c r="P324"/>
  <c r="P326"/>
  <c r="P328"/>
  <c r="O320"/>
  <c r="O322"/>
  <c r="O327"/>
  <c r="P319"/>
  <c r="P321"/>
  <c r="P323"/>
  <c r="P325"/>
  <c r="O319"/>
  <c r="O321"/>
  <c r="O293"/>
  <c r="O291"/>
  <c r="O289"/>
  <c r="O297"/>
  <c r="O292"/>
  <c r="O290"/>
  <c r="P297"/>
  <c r="P295"/>
  <c r="P293"/>
  <c r="P291"/>
  <c r="P289"/>
  <c r="P298"/>
  <c r="P296"/>
  <c r="P294"/>
  <c r="P292"/>
  <c r="P290"/>
  <c r="O296"/>
  <c r="O294"/>
  <c r="O298"/>
  <c r="O295"/>
  <c r="M187"/>
  <c r="N187"/>
  <c r="M191"/>
  <c r="N191"/>
  <c r="M186"/>
  <c r="N186"/>
  <c r="M190"/>
  <c r="N190"/>
  <c r="M185"/>
  <c r="N185"/>
  <c r="M189"/>
  <c r="N189"/>
  <c r="M193"/>
  <c r="N193"/>
  <c r="M188"/>
  <c r="N188"/>
  <c r="M192"/>
  <c r="N192"/>
  <c r="P162"/>
  <c r="O161"/>
  <c r="O159"/>
  <c r="O163"/>
  <c r="O160"/>
  <c r="P155"/>
  <c r="P157"/>
  <c r="P159"/>
  <c r="P161"/>
  <c r="P163"/>
  <c r="O158"/>
  <c r="O156"/>
  <c r="O154"/>
  <c r="O162"/>
  <c r="O157"/>
  <c r="O155"/>
  <c r="P154"/>
  <c r="P156"/>
  <c r="P158"/>
  <c r="P160"/>
  <c r="P141"/>
  <c r="P145"/>
  <c r="P142"/>
  <c r="P146"/>
  <c r="P148"/>
  <c r="P139"/>
  <c r="P143"/>
  <c r="P147"/>
  <c r="P140"/>
  <c r="P144"/>
  <c r="O144"/>
  <c r="O145"/>
  <c r="O146"/>
  <c r="O148"/>
  <c r="O147"/>
  <c r="O139"/>
  <c r="O143"/>
  <c r="O142"/>
  <c r="O141"/>
  <c r="O140"/>
  <c r="C274"/>
  <c r="C304" s="1"/>
  <c r="I252"/>
  <c r="I250"/>
  <c r="I248"/>
  <c r="I246"/>
  <c r="I253"/>
  <c r="I251"/>
  <c r="I249"/>
  <c r="I247"/>
  <c r="I245"/>
  <c r="I222"/>
  <c r="I220"/>
  <c r="K220" s="1"/>
  <c r="I218"/>
  <c r="I216"/>
  <c r="K216" s="1"/>
  <c r="I223"/>
  <c r="I221"/>
  <c r="I219"/>
  <c r="I217"/>
  <c r="K217" s="1"/>
  <c r="I215"/>
  <c r="K191"/>
  <c r="J185"/>
  <c r="L185" s="1"/>
  <c r="K185"/>
  <c r="K193"/>
  <c r="K192"/>
  <c r="L155"/>
  <c r="J156"/>
  <c r="K189"/>
  <c r="K188"/>
  <c r="K190"/>
  <c r="K186"/>
  <c r="K187"/>
  <c r="J9"/>
  <c r="L9" s="1"/>
  <c r="Q231"/>
  <c r="Q233"/>
  <c r="Q230"/>
  <c r="Q237"/>
  <c r="Q236"/>
  <c r="Q234"/>
  <c r="Q238"/>
  <c r="Q232"/>
  <c r="Q229"/>
  <c r="Q200"/>
  <c r="J458" i="11"/>
  <c r="K458" s="1"/>
  <c r="L112" i="30"/>
  <c r="K726" i="11"/>
  <c r="Q199" i="29"/>
  <c r="Q201"/>
  <c r="Q208"/>
  <c r="Q206"/>
  <c r="Q205"/>
  <c r="Q203"/>
  <c r="J382"/>
  <c r="L381"/>
  <c r="L320"/>
  <c r="Q170"/>
  <c r="Q171"/>
  <c r="Q207"/>
  <c r="Q204"/>
  <c r="J201" i="11"/>
  <c r="K201" s="1"/>
  <c r="L186"/>
  <c r="Q202" i="29"/>
  <c r="K186" i="11"/>
  <c r="N186"/>
  <c r="L442" i="30"/>
  <c r="K383" i="11"/>
  <c r="M383"/>
  <c r="J384" s="1"/>
  <c r="Q169" i="29"/>
  <c r="Q173"/>
  <c r="N383" i="11"/>
  <c r="Q172" i="29"/>
  <c r="L576" i="11"/>
  <c r="Q175" i="29"/>
  <c r="Q178"/>
  <c r="Q174"/>
  <c r="Q177"/>
  <c r="Q176"/>
  <c r="L321"/>
  <c r="J322"/>
  <c r="L170"/>
  <c r="J171"/>
  <c r="N246" i="11"/>
  <c r="N96"/>
  <c r="M576"/>
  <c r="L396"/>
  <c r="L96"/>
  <c r="N396"/>
  <c r="M396"/>
  <c r="K96"/>
  <c r="J412"/>
  <c r="L412" s="1"/>
  <c r="L246"/>
  <c r="K246"/>
  <c r="L516"/>
  <c r="M516"/>
  <c r="L546"/>
  <c r="M546"/>
  <c r="J697"/>
  <c r="L697" s="1"/>
  <c r="J622"/>
  <c r="K622" s="1"/>
  <c r="M591"/>
  <c r="K561"/>
  <c r="Q124" i="29"/>
  <c r="Q125"/>
  <c r="L726" i="11"/>
  <c r="N21"/>
  <c r="K21"/>
  <c r="J142" i="29"/>
  <c r="J143" s="1"/>
  <c r="L96"/>
  <c r="L591" i="11"/>
  <c r="M561"/>
  <c r="L21"/>
  <c r="M501"/>
  <c r="K501"/>
  <c r="L501"/>
  <c r="L486"/>
  <c r="M486"/>
  <c r="J637"/>
  <c r="K637" s="1"/>
  <c r="Q129" i="29"/>
  <c r="Q130"/>
  <c r="K651" i="11"/>
  <c r="L651"/>
  <c r="L666"/>
  <c r="J684"/>
  <c r="K684" s="1"/>
  <c r="Q131" i="29"/>
  <c r="J472" i="11"/>
  <c r="K472" s="1"/>
  <c r="Q128" i="29"/>
  <c r="K666" i="11"/>
  <c r="L261"/>
  <c r="Q132" i="29"/>
  <c r="L533" i="11"/>
  <c r="Q133" i="29"/>
  <c r="S501" i="11"/>
  <c r="Q502" s="1"/>
  <c r="R501"/>
  <c r="T501" s="1"/>
  <c r="V501" s="1"/>
  <c r="N501" s="1"/>
  <c r="S411"/>
  <c r="Q412" s="1"/>
  <c r="R411"/>
  <c r="T411" s="1"/>
  <c r="V411" s="1"/>
  <c r="M426"/>
  <c r="Q127" i="29"/>
  <c r="N261" i="11"/>
  <c r="M261"/>
  <c r="L111"/>
  <c r="Q126" i="29"/>
  <c r="M351" i="11"/>
  <c r="N533"/>
  <c r="M533"/>
  <c r="J98" i="29"/>
  <c r="L97"/>
  <c r="Q116"/>
  <c r="Q117"/>
  <c r="Q111"/>
  <c r="Q114"/>
  <c r="Q118"/>
  <c r="Q109"/>
  <c r="Q110"/>
  <c r="Q112"/>
  <c r="Q115"/>
  <c r="Q113"/>
  <c r="K426" i="11"/>
  <c r="J126"/>
  <c r="N126" s="1"/>
  <c r="L142" i="30"/>
  <c r="J143"/>
  <c r="J293"/>
  <c r="L292"/>
  <c r="J339"/>
  <c r="L338"/>
  <c r="L83"/>
  <c r="J84"/>
  <c r="L383"/>
  <c r="J384"/>
  <c r="J36" i="11"/>
  <c r="L36" s="1"/>
  <c r="J51"/>
  <c r="M741"/>
  <c r="L741"/>
  <c r="J66"/>
  <c r="L9" i="30"/>
  <c r="J10"/>
  <c r="L247"/>
  <c r="J248"/>
  <c r="J713" i="11"/>
  <c r="K713" s="1"/>
  <c r="L23" i="30"/>
  <c r="J24"/>
  <c r="J175"/>
  <c r="L174"/>
  <c r="L353"/>
  <c r="J354"/>
  <c r="S337" i="11"/>
  <c r="Q338" s="1"/>
  <c r="R337"/>
  <c r="T337" s="1"/>
  <c r="V337" s="1"/>
  <c r="L233" i="30"/>
  <c r="J234"/>
  <c r="S532" i="11"/>
  <c r="Q533" s="1"/>
  <c r="R532"/>
  <c r="T532" s="1"/>
  <c r="V532" s="1"/>
  <c r="L351"/>
  <c r="N111"/>
  <c r="M111"/>
  <c r="J276"/>
  <c r="K276" s="1"/>
  <c r="J190" i="30"/>
  <c r="L189"/>
  <c r="J8" i="11"/>
  <c r="K8" s="1"/>
  <c r="J141"/>
  <c r="K141" s="1"/>
  <c r="J171"/>
  <c r="N171" s="1"/>
  <c r="L321"/>
  <c r="M321"/>
  <c r="K321"/>
  <c r="J308"/>
  <c r="L308" s="1"/>
  <c r="L55" i="30"/>
  <c r="L308"/>
  <c r="J309"/>
  <c r="J113" i="29"/>
  <c r="L112"/>
  <c r="T397" i="11"/>
  <c r="V397" s="1"/>
  <c r="R321"/>
  <c r="T321" s="1"/>
  <c r="V321" s="1"/>
  <c r="S321"/>
  <c r="Q322" s="1"/>
  <c r="J53" i="29"/>
  <c r="L52"/>
  <c r="R516" i="11"/>
  <c r="T516" s="1"/>
  <c r="V516" s="1"/>
  <c r="S516"/>
  <c r="Q517" s="1"/>
  <c r="L366"/>
  <c r="M366"/>
  <c r="S563"/>
  <c r="Q564" s="1"/>
  <c r="R563"/>
  <c r="T563" s="1"/>
  <c r="V563" s="1"/>
  <c r="J128" i="29"/>
  <c r="L127"/>
  <c r="S592" i="11"/>
  <c r="Q593" s="1"/>
  <c r="R592"/>
  <c r="T592" s="1"/>
  <c r="V592" s="1"/>
  <c r="R381"/>
  <c r="T381" s="1"/>
  <c r="V381" s="1"/>
  <c r="S381"/>
  <c r="Q382" s="1"/>
  <c r="L278" i="30"/>
  <c r="J279"/>
  <c r="D610" i="11"/>
  <c r="J83"/>
  <c r="J216"/>
  <c r="J337"/>
  <c r="J441"/>
  <c r="K441" s="1"/>
  <c r="J291"/>
  <c r="L38" i="30"/>
  <c r="L67" i="29"/>
  <c r="J68"/>
  <c r="S398" i="11"/>
  <c r="Q399" s="1"/>
  <c r="R398"/>
  <c r="T398" s="1"/>
  <c r="V398" s="1"/>
  <c r="R456"/>
  <c r="T456" s="1"/>
  <c r="V456" s="1"/>
  <c r="S456"/>
  <c r="Q457" s="1"/>
  <c r="R472"/>
  <c r="T472" s="1"/>
  <c r="V472" s="1"/>
  <c r="S472"/>
  <c r="Q473" s="1"/>
  <c r="J38" i="29"/>
  <c r="L37"/>
  <c r="S546" i="11"/>
  <c r="Q547" s="1"/>
  <c r="R546"/>
  <c r="T546" s="1"/>
  <c r="V546" s="1"/>
  <c r="L608"/>
  <c r="M608"/>
  <c r="K608"/>
  <c r="S426"/>
  <c r="Q427" s="1"/>
  <c r="R426"/>
  <c r="T426" s="1"/>
  <c r="V426" s="1"/>
  <c r="D398"/>
  <c r="S351"/>
  <c r="Q352" s="1"/>
  <c r="R351"/>
  <c r="T351" s="1"/>
  <c r="V351" s="1"/>
  <c r="D503"/>
  <c r="L113" i="30"/>
  <c r="J114"/>
  <c r="R486" i="11"/>
  <c r="T486" s="1"/>
  <c r="V486" s="1"/>
  <c r="N486" s="1"/>
  <c r="S486"/>
  <c r="Q487" s="1"/>
  <c r="R368"/>
  <c r="T368" s="1"/>
  <c r="V368" s="1"/>
  <c r="S368"/>
  <c r="Q369" s="1"/>
  <c r="N608"/>
  <c r="J158"/>
  <c r="L70" i="30"/>
  <c r="J71"/>
  <c r="L81" i="29"/>
  <c r="J82"/>
  <c r="R308" i="11"/>
  <c r="T308" s="1"/>
  <c r="V308" s="1"/>
  <c r="S308"/>
  <c r="Q309" s="1"/>
  <c r="D686"/>
  <c r="D310"/>
  <c r="D538"/>
  <c r="R442"/>
  <c r="S442"/>
  <c r="Q443" s="1"/>
  <c r="L443" i="30"/>
  <c r="J444"/>
  <c r="S578" i="11"/>
  <c r="Q579" s="1"/>
  <c r="R578"/>
  <c r="L292" i="29" l="1"/>
  <c r="L291"/>
  <c r="L218" i="30"/>
  <c r="L217"/>
  <c r="J203"/>
  <c r="L203" s="1"/>
  <c r="J369"/>
  <c r="J370" s="1"/>
  <c r="L370" s="1"/>
  <c r="J263" i="29"/>
  <c r="L263" s="1"/>
  <c r="J99" i="30"/>
  <c r="J100" s="1"/>
  <c r="J324"/>
  <c r="J325" s="1"/>
  <c r="J233" i="29"/>
  <c r="L233" s="1"/>
  <c r="L97" i="30"/>
  <c r="J23" i="29"/>
  <c r="J24" s="1"/>
  <c r="P433" i="30"/>
  <c r="P431"/>
  <c r="P429"/>
  <c r="P427"/>
  <c r="P425"/>
  <c r="P432"/>
  <c r="P430"/>
  <c r="P428"/>
  <c r="P426"/>
  <c r="P424"/>
  <c r="Q403"/>
  <c r="Q402"/>
  <c r="Q401"/>
  <c r="Q400"/>
  <c r="Q399"/>
  <c r="Q398"/>
  <c r="Q397"/>
  <c r="Q396"/>
  <c r="Q395"/>
  <c r="Q394"/>
  <c r="O433"/>
  <c r="O430"/>
  <c r="O431"/>
  <c r="O429"/>
  <c r="O428"/>
  <c r="O426"/>
  <c r="O424"/>
  <c r="O432"/>
  <c r="O427"/>
  <c r="O425"/>
  <c r="L425"/>
  <c r="J426"/>
  <c r="L412"/>
  <c r="J413"/>
  <c r="L262"/>
  <c r="J263"/>
  <c r="L396"/>
  <c r="J397"/>
  <c r="L126"/>
  <c r="J127"/>
  <c r="J202" i="29"/>
  <c r="L202" s="1"/>
  <c r="Q380"/>
  <c r="Q381"/>
  <c r="J443"/>
  <c r="J444" s="1"/>
  <c r="Q446"/>
  <c r="Q382"/>
  <c r="Q440"/>
  <c r="Q448"/>
  <c r="L441"/>
  <c r="Q379"/>
  <c r="Q383"/>
  <c r="Q439"/>
  <c r="Q441"/>
  <c r="Q388"/>
  <c r="Q447"/>
  <c r="Q444"/>
  <c r="Q442"/>
  <c r="Q445"/>
  <c r="Q443"/>
  <c r="Q387"/>
  <c r="Z386"/>
  <c r="J159" i="30"/>
  <c r="J160" s="1"/>
  <c r="J161" s="1"/>
  <c r="Z388" i="29"/>
  <c r="Z387"/>
  <c r="J412"/>
  <c r="L412" s="1"/>
  <c r="Q384"/>
  <c r="Z383"/>
  <c r="Z380"/>
  <c r="Z379"/>
  <c r="Z381"/>
  <c r="Q385"/>
  <c r="Z419"/>
  <c r="L351"/>
  <c r="Z384"/>
  <c r="Z382"/>
  <c r="Z385"/>
  <c r="Q386"/>
  <c r="Z448"/>
  <c r="Z447"/>
  <c r="Z446"/>
  <c r="Z445"/>
  <c r="Z444"/>
  <c r="Z443"/>
  <c r="Z442"/>
  <c r="Z441"/>
  <c r="Z440"/>
  <c r="Z439"/>
  <c r="Z359"/>
  <c r="L352"/>
  <c r="M247"/>
  <c r="N247"/>
  <c r="M251"/>
  <c r="N251"/>
  <c r="M246"/>
  <c r="N246"/>
  <c r="M250"/>
  <c r="N250"/>
  <c r="M245"/>
  <c r="N245"/>
  <c r="M249"/>
  <c r="N249"/>
  <c r="M253"/>
  <c r="N253"/>
  <c r="M248"/>
  <c r="N248"/>
  <c r="M252"/>
  <c r="N252"/>
  <c r="M215"/>
  <c r="N215"/>
  <c r="M219"/>
  <c r="N219"/>
  <c r="M223"/>
  <c r="N223"/>
  <c r="K218"/>
  <c r="M218"/>
  <c r="N218"/>
  <c r="M222"/>
  <c r="N222"/>
  <c r="M217"/>
  <c r="N217"/>
  <c r="M221"/>
  <c r="N221"/>
  <c r="M216"/>
  <c r="N216"/>
  <c r="M220"/>
  <c r="N220"/>
  <c r="K219"/>
  <c r="O191"/>
  <c r="O189"/>
  <c r="O193"/>
  <c r="O190"/>
  <c r="P192"/>
  <c r="P190"/>
  <c r="P188"/>
  <c r="P186"/>
  <c r="P184"/>
  <c r="P193"/>
  <c r="P191"/>
  <c r="P189"/>
  <c r="P187"/>
  <c r="P185"/>
  <c r="O188"/>
  <c r="O186"/>
  <c r="O184"/>
  <c r="O192"/>
  <c r="O187"/>
  <c r="O185"/>
  <c r="J186"/>
  <c r="J187" s="1"/>
  <c r="C334"/>
  <c r="I312"/>
  <c r="I310"/>
  <c r="I308"/>
  <c r="I306"/>
  <c r="I313"/>
  <c r="I311"/>
  <c r="I309"/>
  <c r="I307"/>
  <c r="I305"/>
  <c r="I282"/>
  <c r="I280"/>
  <c r="I278"/>
  <c r="I276"/>
  <c r="K276" s="1"/>
  <c r="I283"/>
  <c r="I281"/>
  <c r="I279"/>
  <c r="I277"/>
  <c r="I275"/>
  <c r="K251"/>
  <c r="K245"/>
  <c r="J245"/>
  <c r="L245" s="1"/>
  <c r="K253"/>
  <c r="K252"/>
  <c r="K215"/>
  <c r="J215"/>
  <c r="K223"/>
  <c r="K222"/>
  <c r="K221"/>
  <c r="L156"/>
  <c r="J157"/>
  <c r="J10"/>
  <c r="L10" s="1"/>
  <c r="J397" i="11"/>
  <c r="M397" s="1"/>
  <c r="K249" i="29"/>
  <c r="K250"/>
  <c r="K248"/>
  <c r="K247"/>
  <c r="K246"/>
  <c r="Q155"/>
  <c r="Q157"/>
  <c r="Q158"/>
  <c r="Q154"/>
  <c r="Q163"/>
  <c r="Q162"/>
  <c r="Q160"/>
  <c r="Q161"/>
  <c r="Q159"/>
  <c r="Q156"/>
  <c r="J22" i="11"/>
  <c r="N22" s="1"/>
  <c r="J727"/>
  <c r="M727" s="1"/>
  <c r="K412"/>
  <c r="L369" i="30"/>
  <c r="Q326" i="29"/>
  <c r="Q321"/>
  <c r="Q322"/>
  <c r="Q324"/>
  <c r="Q320"/>
  <c r="Q325"/>
  <c r="Q327"/>
  <c r="Q323"/>
  <c r="Q328"/>
  <c r="Q319"/>
  <c r="L458" i="11"/>
  <c r="N458"/>
  <c r="M458"/>
  <c r="J187"/>
  <c r="L187" s="1"/>
  <c r="J577"/>
  <c r="L577" s="1"/>
  <c r="L382" i="29"/>
  <c r="J383"/>
  <c r="M201" i="11"/>
  <c r="L201"/>
  <c r="N201"/>
  <c r="L322" i="29"/>
  <c r="J323"/>
  <c r="J172"/>
  <c r="L171"/>
  <c r="J247" i="11"/>
  <c r="K247" s="1"/>
  <c r="J97"/>
  <c r="L97" s="1"/>
  <c r="M412"/>
  <c r="L622"/>
  <c r="J517"/>
  <c r="M517" s="1"/>
  <c r="M697"/>
  <c r="L142" i="29"/>
  <c r="M713" i="11"/>
  <c r="J592"/>
  <c r="K592" s="1"/>
  <c r="J547"/>
  <c r="M547" s="1"/>
  <c r="K697"/>
  <c r="J652"/>
  <c r="K652" s="1"/>
  <c r="K384"/>
  <c r="M384"/>
  <c r="N384"/>
  <c r="L384"/>
  <c r="J562"/>
  <c r="K562" s="1"/>
  <c r="M622"/>
  <c r="J502"/>
  <c r="J487"/>
  <c r="K487" s="1"/>
  <c r="L684"/>
  <c r="L637"/>
  <c r="M684"/>
  <c r="M637"/>
  <c r="Q139" i="29"/>
  <c r="Q140"/>
  <c r="Q144"/>
  <c r="Q141"/>
  <c r="J667" i="11"/>
  <c r="M667" s="1"/>
  <c r="L126"/>
  <c r="N472"/>
  <c r="L472"/>
  <c r="Q142" i="29"/>
  <c r="Q148"/>
  <c r="Q143"/>
  <c r="M8" i="11"/>
  <c r="Q147" i="29"/>
  <c r="J427" i="11"/>
  <c r="M427" s="1"/>
  <c r="J534"/>
  <c r="K534" s="1"/>
  <c r="N684"/>
  <c r="Q145" i="29"/>
  <c r="J262" i="11"/>
  <c r="L262" s="1"/>
  <c r="Q146" i="29"/>
  <c r="M276" i="11"/>
  <c r="K126"/>
  <c r="K36"/>
  <c r="J112"/>
  <c r="M112" s="1"/>
  <c r="M472"/>
  <c r="M141"/>
  <c r="M126"/>
  <c r="S412"/>
  <c r="Q413" s="1"/>
  <c r="R412"/>
  <c r="T412" s="1"/>
  <c r="V412" s="1"/>
  <c r="S502"/>
  <c r="Q503" s="1"/>
  <c r="R502"/>
  <c r="T502" s="1"/>
  <c r="V502" s="1"/>
  <c r="M308"/>
  <c r="J309" s="1"/>
  <c r="N309" s="1"/>
  <c r="J352"/>
  <c r="M352" s="1"/>
  <c r="N141"/>
  <c r="L141"/>
  <c r="N36"/>
  <c r="L98" i="29"/>
  <c r="J99"/>
  <c r="L8" i="11"/>
  <c r="N8"/>
  <c r="L276"/>
  <c r="N276"/>
  <c r="L713"/>
  <c r="J322"/>
  <c r="L322" s="1"/>
  <c r="M36"/>
  <c r="L293" i="30"/>
  <c r="J294"/>
  <c r="K171" i="11"/>
  <c r="L143" i="30"/>
  <c r="J144"/>
  <c r="Q292" i="29"/>
  <c r="Q289"/>
  <c r="Q297"/>
  <c r="Q293"/>
  <c r="Q296"/>
  <c r="Q291"/>
  <c r="Q298"/>
  <c r="Q290"/>
  <c r="Q294"/>
  <c r="Q295"/>
  <c r="L339" i="30"/>
  <c r="J340"/>
  <c r="M171" i="11"/>
  <c r="L219" i="30"/>
  <c r="J220"/>
  <c r="J385"/>
  <c r="L384"/>
  <c r="L84"/>
  <c r="J85"/>
  <c r="L143" i="29"/>
  <c r="J144"/>
  <c r="J742" i="11"/>
  <c r="K51"/>
  <c r="L51"/>
  <c r="M51"/>
  <c r="N51"/>
  <c r="L171"/>
  <c r="M66"/>
  <c r="N66"/>
  <c r="L66"/>
  <c r="J249" i="30"/>
  <c r="L248"/>
  <c r="L10"/>
  <c r="J11"/>
  <c r="K66" i="11"/>
  <c r="J235" i="30"/>
  <c r="L234"/>
  <c r="R338" i="11"/>
  <c r="T338" s="1"/>
  <c r="V338" s="1"/>
  <c r="S338"/>
  <c r="Q339" s="1"/>
  <c r="J355" i="30"/>
  <c r="L354"/>
  <c r="L24"/>
  <c r="J25"/>
  <c r="S533" i="11"/>
  <c r="Q534" s="1"/>
  <c r="R533"/>
  <c r="T533" s="1"/>
  <c r="V533" s="1"/>
  <c r="L175" i="30"/>
  <c r="J176"/>
  <c r="L190"/>
  <c r="J191"/>
  <c r="J367" i="11"/>
  <c r="K367" s="1"/>
  <c r="K308"/>
  <c r="N308"/>
  <c r="S369"/>
  <c r="Q370" s="1"/>
  <c r="R369"/>
  <c r="T369" s="1"/>
  <c r="V369" s="1"/>
  <c r="S487"/>
  <c r="Q488" s="1"/>
  <c r="R487"/>
  <c r="T487" s="1"/>
  <c r="V487" s="1"/>
  <c r="L114" i="30"/>
  <c r="J115"/>
  <c r="D504" i="11"/>
  <c r="D505" s="1"/>
  <c r="D506" s="1"/>
  <c r="D507" s="1"/>
  <c r="D508" s="1"/>
  <c r="R352"/>
  <c r="T352" s="1"/>
  <c r="V352" s="1"/>
  <c r="S352"/>
  <c r="Q353" s="1"/>
  <c r="J39" i="29"/>
  <c r="L38"/>
  <c r="R457" i="11"/>
  <c r="S457"/>
  <c r="Q458" s="1"/>
  <c r="J69" i="29"/>
  <c r="L68"/>
  <c r="L291" i="11"/>
  <c r="M291"/>
  <c r="N291"/>
  <c r="M441"/>
  <c r="L441"/>
  <c r="L337"/>
  <c r="M337"/>
  <c r="K337"/>
  <c r="M234"/>
  <c r="N234"/>
  <c r="L234"/>
  <c r="D611"/>
  <c r="R593"/>
  <c r="T593" s="1"/>
  <c r="V593" s="1"/>
  <c r="S593"/>
  <c r="Q594" s="1"/>
  <c r="L128" i="29"/>
  <c r="J129"/>
  <c r="R564" i="11"/>
  <c r="T564" s="1"/>
  <c r="V564" s="1"/>
  <c r="S564"/>
  <c r="Q565" s="1"/>
  <c r="J294" i="29"/>
  <c r="L293"/>
  <c r="J54"/>
  <c r="L53"/>
  <c r="L113"/>
  <c r="J114"/>
  <c r="L56" i="30"/>
  <c r="M158" i="11"/>
  <c r="K158"/>
  <c r="N158"/>
  <c r="L158"/>
  <c r="D399"/>
  <c r="R427"/>
  <c r="T427" s="1"/>
  <c r="V427" s="1"/>
  <c r="S427"/>
  <c r="Q428" s="1"/>
  <c r="R547"/>
  <c r="T547" s="1"/>
  <c r="V547" s="1"/>
  <c r="S547"/>
  <c r="Q548" s="1"/>
  <c r="S473"/>
  <c r="Q474" s="1"/>
  <c r="R473"/>
  <c r="T473" s="1"/>
  <c r="V473" s="1"/>
  <c r="R399"/>
  <c r="T399" s="1"/>
  <c r="V399" s="1"/>
  <c r="S399"/>
  <c r="Q400" s="1"/>
  <c r="L39" i="30"/>
  <c r="N216" i="11"/>
  <c r="L216"/>
  <c r="M216"/>
  <c r="N83"/>
  <c r="M83"/>
  <c r="L83"/>
  <c r="K83"/>
  <c r="J280" i="30"/>
  <c r="L279"/>
  <c r="S382" i="11"/>
  <c r="Q383" s="1"/>
  <c r="R382"/>
  <c r="T382" s="1"/>
  <c r="V382" s="1"/>
  <c r="S517"/>
  <c r="Q518" s="1"/>
  <c r="R517"/>
  <c r="T517" s="1"/>
  <c r="V517" s="1"/>
  <c r="R322"/>
  <c r="T322" s="1"/>
  <c r="V322" s="1"/>
  <c r="S322"/>
  <c r="Q323" s="1"/>
  <c r="L309" i="30"/>
  <c r="J310"/>
  <c r="J609" i="11"/>
  <c r="K609" s="1"/>
  <c r="K291"/>
  <c r="K216"/>
  <c r="K234"/>
  <c r="R579"/>
  <c r="T579" s="1"/>
  <c r="V579" s="1"/>
  <c r="S579"/>
  <c r="Q580" s="1"/>
  <c r="S443"/>
  <c r="Q444" s="1"/>
  <c r="R443"/>
  <c r="T443" s="1"/>
  <c r="V443" s="1"/>
  <c r="D311"/>
  <c r="D687"/>
  <c r="S309"/>
  <c r="Q310" s="1"/>
  <c r="R309"/>
  <c r="L82" i="29"/>
  <c r="J83"/>
  <c r="L71" i="30"/>
  <c r="J72"/>
  <c r="T578" i="11"/>
  <c r="V578" s="1"/>
  <c r="L444" i="30"/>
  <c r="J445"/>
  <c r="T442" i="11"/>
  <c r="V442" s="1"/>
  <c r="D539"/>
  <c r="J354" i="29"/>
  <c r="L353"/>
  <c r="J371" i="30" l="1"/>
  <c r="J372" s="1"/>
  <c r="J204"/>
  <c r="L204" s="1"/>
  <c r="J264" i="29"/>
  <c r="L264" s="1"/>
  <c r="J459" i="11"/>
  <c r="K459" s="1"/>
  <c r="L99" i="30"/>
  <c r="J234" i="29"/>
  <c r="J235" s="1"/>
  <c r="L235" s="1"/>
  <c r="L324" i="30"/>
  <c r="L23" i="29"/>
  <c r="Q433" i="30"/>
  <c r="Q432"/>
  <c r="Q431"/>
  <c r="Q430"/>
  <c r="Q429"/>
  <c r="Q428"/>
  <c r="Q427"/>
  <c r="Q426"/>
  <c r="Q425"/>
  <c r="Q424"/>
  <c r="J398"/>
  <c r="L397"/>
  <c r="L263"/>
  <c r="J264"/>
  <c r="L413"/>
  <c r="J414"/>
  <c r="J427"/>
  <c r="L426"/>
  <c r="L186" i="29"/>
  <c r="J128" i="30"/>
  <c r="L127"/>
  <c r="L443" i="29"/>
  <c r="J203"/>
  <c r="L203" s="1"/>
  <c r="J413"/>
  <c r="L413" s="1"/>
  <c r="L160" i="30"/>
  <c r="Z389" i="29"/>
  <c r="L159" i="30"/>
  <c r="Z449" i="29"/>
  <c r="C364"/>
  <c r="C394" s="1"/>
  <c r="L397" i="11"/>
  <c r="N397"/>
  <c r="J246" i="29"/>
  <c r="J247" s="1"/>
  <c r="M305"/>
  <c r="N305"/>
  <c r="M309"/>
  <c r="N309"/>
  <c r="M313"/>
  <c r="N313"/>
  <c r="M308"/>
  <c r="N308"/>
  <c r="M312"/>
  <c r="N312"/>
  <c r="M307"/>
  <c r="N307"/>
  <c r="M311"/>
  <c r="N311"/>
  <c r="M306"/>
  <c r="N306"/>
  <c r="M310"/>
  <c r="N310"/>
  <c r="M22" i="11"/>
  <c r="K277" i="29"/>
  <c r="M277"/>
  <c r="N277"/>
  <c r="M281"/>
  <c r="N281"/>
  <c r="M276"/>
  <c r="N276"/>
  <c r="K280"/>
  <c r="M280"/>
  <c r="N280"/>
  <c r="M275"/>
  <c r="N275"/>
  <c r="K279"/>
  <c r="M279"/>
  <c r="N279"/>
  <c r="M283"/>
  <c r="N283"/>
  <c r="M278"/>
  <c r="N278"/>
  <c r="M282"/>
  <c r="N282"/>
  <c r="O253"/>
  <c r="O250"/>
  <c r="O251"/>
  <c r="O249"/>
  <c r="P252"/>
  <c r="P250"/>
  <c r="P248"/>
  <c r="P246"/>
  <c r="P244"/>
  <c r="P253"/>
  <c r="P251"/>
  <c r="P249"/>
  <c r="P247"/>
  <c r="P245"/>
  <c r="O248"/>
  <c r="O246"/>
  <c r="O244"/>
  <c r="O252"/>
  <c r="O247"/>
  <c r="O245"/>
  <c r="O221"/>
  <c r="O219"/>
  <c r="O223"/>
  <c r="O220"/>
  <c r="P222"/>
  <c r="P220"/>
  <c r="P218"/>
  <c r="P216"/>
  <c r="P214"/>
  <c r="P223"/>
  <c r="P221"/>
  <c r="P219"/>
  <c r="P217"/>
  <c r="P215"/>
  <c r="O218"/>
  <c r="O216"/>
  <c r="O214"/>
  <c r="O222"/>
  <c r="O217"/>
  <c r="O215"/>
  <c r="K397" i="11"/>
  <c r="K278" i="29"/>
  <c r="J11"/>
  <c r="J12" s="1"/>
  <c r="J13" s="1"/>
  <c r="L13" s="1"/>
  <c r="I342"/>
  <c r="I340"/>
  <c r="I338"/>
  <c r="I336"/>
  <c r="I343"/>
  <c r="I341"/>
  <c r="I339"/>
  <c r="I337"/>
  <c r="I335"/>
  <c r="K311"/>
  <c r="K305"/>
  <c r="J305"/>
  <c r="L305" s="1"/>
  <c r="K313"/>
  <c r="K312"/>
  <c r="K275"/>
  <c r="J275"/>
  <c r="K283"/>
  <c r="K282"/>
  <c r="K281"/>
  <c r="L215"/>
  <c r="J216"/>
  <c r="J158"/>
  <c r="L157"/>
  <c r="K336"/>
  <c r="K307"/>
  <c r="K310"/>
  <c r="K306"/>
  <c r="K308"/>
  <c r="K309"/>
  <c r="Q193"/>
  <c r="Q190"/>
  <c r="Q188"/>
  <c r="Q186"/>
  <c r="Q191"/>
  <c r="Q187"/>
  <c r="Q192"/>
  <c r="Q189"/>
  <c r="Q184"/>
  <c r="L187"/>
  <c r="J188"/>
  <c r="Q185"/>
  <c r="L22" i="11"/>
  <c r="K22"/>
  <c r="L727"/>
  <c r="K727"/>
  <c r="K577"/>
  <c r="J413"/>
  <c r="M413" s="1"/>
  <c r="M577"/>
  <c r="M187"/>
  <c r="K187"/>
  <c r="N187"/>
  <c r="J202"/>
  <c r="L202" s="1"/>
  <c r="J384" i="29"/>
  <c r="L383"/>
  <c r="J445"/>
  <c r="L444"/>
  <c r="J324"/>
  <c r="L323"/>
  <c r="L172"/>
  <c r="J173"/>
  <c r="L247" i="11"/>
  <c r="N247"/>
  <c r="M247"/>
  <c r="N97"/>
  <c r="M97"/>
  <c r="K97"/>
  <c r="N487"/>
  <c r="J623"/>
  <c r="M623" s="1"/>
  <c r="L517"/>
  <c r="J714"/>
  <c r="K714" s="1"/>
  <c r="K517"/>
  <c r="J698"/>
  <c r="M698" s="1"/>
  <c r="L652"/>
  <c r="L547"/>
  <c r="L667"/>
  <c r="K262"/>
  <c r="M592"/>
  <c r="M652"/>
  <c r="K547"/>
  <c r="L592"/>
  <c r="K667"/>
  <c r="L562"/>
  <c r="M534"/>
  <c r="M562"/>
  <c r="J563" s="1"/>
  <c r="K563" s="1"/>
  <c r="M487"/>
  <c r="N534"/>
  <c r="J385"/>
  <c r="J37"/>
  <c r="M37" s="1"/>
  <c r="N502"/>
  <c r="J127"/>
  <c r="K127" s="1"/>
  <c r="J685"/>
  <c r="M685" s="1"/>
  <c r="L487"/>
  <c r="M502"/>
  <c r="L502"/>
  <c r="K502"/>
  <c r="J142"/>
  <c r="K142" s="1"/>
  <c r="M262"/>
  <c r="J277"/>
  <c r="K277" s="1"/>
  <c r="L112"/>
  <c r="K427"/>
  <c r="J638"/>
  <c r="M638" s="1"/>
  <c r="K352"/>
  <c r="J473"/>
  <c r="K473" s="1"/>
  <c r="L352"/>
  <c r="L534"/>
  <c r="N262"/>
  <c r="L427"/>
  <c r="J9"/>
  <c r="M9" s="1"/>
  <c r="K112"/>
  <c r="N112"/>
  <c r="R503"/>
  <c r="T503" s="1"/>
  <c r="V503" s="1"/>
  <c r="S503"/>
  <c r="Q504" s="1"/>
  <c r="R413"/>
  <c r="T413" s="1"/>
  <c r="V413" s="1"/>
  <c r="S413"/>
  <c r="Q414" s="1"/>
  <c r="J172"/>
  <c r="K172" s="1"/>
  <c r="L309"/>
  <c r="M322"/>
  <c r="K309"/>
  <c r="M367"/>
  <c r="M309"/>
  <c r="K322"/>
  <c r="J100" i="29"/>
  <c r="L99"/>
  <c r="L367" i="11"/>
  <c r="J52"/>
  <c r="N52" s="1"/>
  <c r="J145" i="30"/>
  <c r="L144"/>
  <c r="J295"/>
  <c r="L294"/>
  <c r="J386"/>
  <c r="L385"/>
  <c r="J221"/>
  <c r="L220"/>
  <c r="D509" i="11"/>
  <c r="D514" s="1"/>
  <c r="N514" s="1"/>
  <c r="L85" i="30"/>
  <c r="J86"/>
  <c r="L340"/>
  <c r="J341"/>
  <c r="J145" i="29"/>
  <c r="L144"/>
  <c r="J162" i="30"/>
  <c r="L161"/>
  <c r="K742" i="11"/>
  <c r="L742"/>
  <c r="M742"/>
  <c r="L249" i="30"/>
  <c r="J250"/>
  <c r="J67" i="11"/>
  <c r="J12" i="30"/>
  <c r="L11"/>
  <c r="L100"/>
  <c r="J101"/>
  <c r="J177"/>
  <c r="L176"/>
  <c r="L355"/>
  <c r="J356"/>
  <c r="J236"/>
  <c r="L235"/>
  <c r="R534" i="11"/>
  <c r="T534" s="1"/>
  <c r="V534" s="1"/>
  <c r="S534"/>
  <c r="Q535" s="1"/>
  <c r="J26" i="30"/>
  <c r="L25"/>
  <c r="R339" i="11"/>
  <c r="T339" s="1"/>
  <c r="V339" s="1"/>
  <c r="S339"/>
  <c r="Q340" s="1"/>
  <c r="J338"/>
  <c r="K338" s="1"/>
  <c r="J192" i="30"/>
  <c r="L191"/>
  <c r="L325"/>
  <c r="J326"/>
  <c r="J84" i="11"/>
  <c r="K84" s="1"/>
  <c r="J159"/>
  <c r="K159" s="1"/>
  <c r="R518"/>
  <c r="T518" s="1"/>
  <c r="V518" s="1"/>
  <c r="S518"/>
  <c r="Q519" s="1"/>
  <c r="R383"/>
  <c r="T383" s="1"/>
  <c r="V383" s="1"/>
  <c r="S383"/>
  <c r="Q384" s="1"/>
  <c r="L280" i="30"/>
  <c r="J281"/>
  <c r="L40"/>
  <c r="R474" i="11"/>
  <c r="T474" s="1"/>
  <c r="V474" s="1"/>
  <c r="S474"/>
  <c r="Q475" s="1"/>
  <c r="S428"/>
  <c r="Q429" s="1"/>
  <c r="R428"/>
  <c r="T428" s="1"/>
  <c r="V428" s="1"/>
  <c r="J115" i="29"/>
  <c r="L114"/>
  <c r="S565" i="11"/>
  <c r="Q566" s="1"/>
  <c r="R565"/>
  <c r="T565" s="1"/>
  <c r="V565" s="1"/>
  <c r="J130" i="29"/>
  <c r="L129"/>
  <c r="S594" i="11"/>
  <c r="Q595" s="1"/>
  <c r="R594"/>
  <c r="T594" s="1"/>
  <c r="V594" s="1"/>
  <c r="D612"/>
  <c r="L69" i="29"/>
  <c r="J70"/>
  <c r="T457" i="11"/>
  <c r="V457" s="1"/>
  <c r="L39" i="29"/>
  <c r="J40"/>
  <c r="S353" i="11"/>
  <c r="Q354" s="1"/>
  <c r="R353"/>
  <c r="T353" s="1"/>
  <c r="V353" s="1"/>
  <c r="R488"/>
  <c r="T488" s="1"/>
  <c r="V488" s="1"/>
  <c r="S488"/>
  <c r="Q489" s="1"/>
  <c r="S370"/>
  <c r="Q371" s="1"/>
  <c r="R370"/>
  <c r="T370" s="1"/>
  <c r="V370" s="1"/>
  <c r="J442"/>
  <c r="J292"/>
  <c r="K292" s="1"/>
  <c r="L609"/>
  <c r="M609"/>
  <c r="N609"/>
  <c r="J311" i="30"/>
  <c r="L310"/>
  <c r="R323" i="11"/>
  <c r="T323" s="1"/>
  <c r="V323" s="1"/>
  <c r="S323"/>
  <c r="Q324" s="1"/>
  <c r="S400"/>
  <c r="Q401" s="1"/>
  <c r="R400"/>
  <c r="S548"/>
  <c r="Q549" s="1"/>
  <c r="R548"/>
  <c r="T548" s="1"/>
  <c r="V548" s="1"/>
  <c r="D400"/>
  <c r="L24" i="29"/>
  <c r="J25"/>
  <c r="L57" i="30"/>
  <c r="L58"/>
  <c r="J55" i="29"/>
  <c r="L54"/>
  <c r="J295"/>
  <c r="L294"/>
  <c r="S458" i="11"/>
  <c r="Q459" s="1"/>
  <c r="R458"/>
  <c r="T458" s="1"/>
  <c r="V458" s="1"/>
  <c r="J116" i="30"/>
  <c r="L115"/>
  <c r="J217" i="11"/>
  <c r="J235"/>
  <c r="K235" s="1"/>
  <c r="J355" i="29"/>
  <c r="L354"/>
  <c r="D544" i="11"/>
  <c r="L445" i="30"/>
  <c r="J446"/>
  <c r="J73"/>
  <c r="L73" s="1"/>
  <c r="L72"/>
  <c r="J84" i="29"/>
  <c r="L83"/>
  <c r="S310" i="11"/>
  <c r="Q311" s="1"/>
  <c r="R310"/>
  <c r="T310" s="1"/>
  <c r="V310" s="1"/>
  <c r="D312"/>
  <c r="S444"/>
  <c r="Q445" s="1"/>
  <c r="R444"/>
  <c r="R580"/>
  <c r="S580"/>
  <c r="Q581" s="1"/>
  <c r="T309"/>
  <c r="V309" s="1"/>
  <c r="D688"/>
  <c r="D689" s="1"/>
  <c r="L371" i="30" l="1"/>
  <c r="J205"/>
  <c r="J206" s="1"/>
  <c r="N685" i="11"/>
  <c r="L685"/>
  <c r="J686" s="1"/>
  <c r="M686" s="1"/>
  <c r="J687" s="1"/>
  <c r="N459"/>
  <c r="L459"/>
  <c r="J265" i="29"/>
  <c r="L265" s="1"/>
  <c r="J236"/>
  <c r="L236" s="1"/>
  <c r="M459" i="11"/>
  <c r="L234" i="29"/>
  <c r="L427" i="30"/>
  <c r="J428"/>
  <c r="J399"/>
  <c r="L398"/>
  <c r="J415"/>
  <c r="L414"/>
  <c r="J265"/>
  <c r="L264"/>
  <c r="J414" i="29"/>
  <c r="J415" s="1"/>
  <c r="L415" s="1"/>
  <c r="L128" i="30"/>
  <c r="J129"/>
  <c r="J204" i="29"/>
  <c r="L204" s="1"/>
  <c r="I369"/>
  <c r="N369" s="1"/>
  <c r="I368"/>
  <c r="N368" s="1"/>
  <c r="I365"/>
  <c r="V365" s="1"/>
  <c r="I373"/>
  <c r="N373" s="1"/>
  <c r="I372"/>
  <c r="V372" s="1"/>
  <c r="L12"/>
  <c r="I367"/>
  <c r="V367" s="1"/>
  <c r="I371"/>
  <c r="N371" s="1"/>
  <c r="I366"/>
  <c r="N366" s="1"/>
  <c r="I370"/>
  <c r="N370" s="1"/>
  <c r="C424"/>
  <c r="I432" s="1"/>
  <c r="V373"/>
  <c r="M335"/>
  <c r="N335"/>
  <c r="V339"/>
  <c r="M339"/>
  <c r="N339"/>
  <c r="V343"/>
  <c r="M343"/>
  <c r="N343"/>
  <c r="M338"/>
  <c r="N338"/>
  <c r="V342"/>
  <c r="M342"/>
  <c r="N342"/>
  <c r="M337"/>
  <c r="N337"/>
  <c r="V341"/>
  <c r="M341"/>
  <c r="N341"/>
  <c r="M336"/>
  <c r="N336"/>
  <c r="M340"/>
  <c r="N340"/>
  <c r="V335"/>
  <c r="V338"/>
  <c r="V336"/>
  <c r="W337"/>
  <c r="V337"/>
  <c r="W340"/>
  <c r="V340"/>
  <c r="W335"/>
  <c r="W339"/>
  <c r="W343"/>
  <c r="W338"/>
  <c r="W342"/>
  <c r="W341"/>
  <c r="W336"/>
  <c r="K337"/>
  <c r="K340"/>
  <c r="J23" i="11"/>
  <c r="N23" s="1"/>
  <c r="L246" i="29"/>
  <c r="L11"/>
  <c r="J306"/>
  <c r="L306" s="1"/>
  <c r="Q221"/>
  <c r="J398" i="11"/>
  <c r="K398" s="1"/>
  <c r="Q219" i="29"/>
  <c r="Q217"/>
  <c r="Q214"/>
  <c r="K339"/>
  <c r="O311"/>
  <c r="O309"/>
  <c r="O313"/>
  <c r="O310"/>
  <c r="P312"/>
  <c r="P310"/>
  <c r="P308"/>
  <c r="P306"/>
  <c r="P304"/>
  <c r="P313"/>
  <c r="P311"/>
  <c r="P309"/>
  <c r="P307"/>
  <c r="P305"/>
  <c r="O308"/>
  <c r="O306"/>
  <c r="O304"/>
  <c r="O312"/>
  <c r="O307"/>
  <c r="O305"/>
  <c r="Q218"/>
  <c r="Q215"/>
  <c r="Q223"/>
  <c r="P282"/>
  <c r="P280"/>
  <c r="P278"/>
  <c r="P276"/>
  <c r="P274"/>
  <c r="P283"/>
  <c r="P281"/>
  <c r="P279"/>
  <c r="P277"/>
  <c r="P275"/>
  <c r="O281"/>
  <c r="O279"/>
  <c r="O283"/>
  <c r="O280"/>
  <c r="O278"/>
  <c r="O276"/>
  <c r="O274"/>
  <c r="O282"/>
  <c r="O277"/>
  <c r="O275"/>
  <c r="J578" i="11"/>
  <c r="M578" s="1"/>
  <c r="Q216" i="29"/>
  <c r="Q220"/>
  <c r="Q222"/>
  <c r="K338"/>
  <c r="I402"/>
  <c r="I400"/>
  <c r="I398"/>
  <c r="K398" s="1"/>
  <c r="I396"/>
  <c r="K396" s="1"/>
  <c r="I403"/>
  <c r="I401"/>
  <c r="K401" s="1"/>
  <c r="I399"/>
  <c r="K399" s="1"/>
  <c r="I397"/>
  <c r="I395"/>
  <c r="K335"/>
  <c r="J335"/>
  <c r="K343"/>
  <c r="K342"/>
  <c r="K341"/>
  <c r="L275"/>
  <c r="J276"/>
  <c r="L216"/>
  <c r="J217"/>
  <c r="L158"/>
  <c r="J159"/>
  <c r="L247"/>
  <c r="J248"/>
  <c r="Q246"/>
  <c r="Q247"/>
  <c r="Q252"/>
  <c r="Q250"/>
  <c r="Q253"/>
  <c r="Q245"/>
  <c r="Q244"/>
  <c r="Q248"/>
  <c r="Q249"/>
  <c r="Q251"/>
  <c r="L188"/>
  <c r="J189"/>
  <c r="J728" i="11"/>
  <c r="L728" s="1"/>
  <c r="K413"/>
  <c r="L413"/>
  <c r="J188"/>
  <c r="K188" s="1"/>
  <c r="K202"/>
  <c r="M202"/>
  <c r="N202"/>
  <c r="L384" i="29"/>
  <c r="J385"/>
  <c r="J446"/>
  <c r="L445"/>
  <c r="J325"/>
  <c r="L324"/>
  <c r="L173"/>
  <c r="J174"/>
  <c r="J248" i="11"/>
  <c r="M248" s="1"/>
  <c r="K698"/>
  <c r="J98"/>
  <c r="L98" s="1"/>
  <c r="J263"/>
  <c r="M263" s="1"/>
  <c r="J428"/>
  <c r="K428" s="1"/>
  <c r="J653"/>
  <c r="K653" s="1"/>
  <c r="J518"/>
  <c r="M518" s="1"/>
  <c r="L714"/>
  <c r="L698"/>
  <c r="M714"/>
  <c r="L623"/>
  <c r="K623"/>
  <c r="J548"/>
  <c r="L548" s="1"/>
  <c r="J593"/>
  <c r="M593" s="1"/>
  <c r="J488"/>
  <c r="M488" s="1"/>
  <c r="J668"/>
  <c r="L668" s="1"/>
  <c r="J535"/>
  <c r="M535" s="1"/>
  <c r="K37"/>
  <c r="N277"/>
  <c r="L127"/>
  <c r="M277"/>
  <c r="N127"/>
  <c r="N37"/>
  <c r="L277"/>
  <c r="M473"/>
  <c r="J353"/>
  <c r="M353" s="1"/>
  <c r="L385"/>
  <c r="K385"/>
  <c r="M385"/>
  <c r="J386" s="1"/>
  <c r="L386" s="1"/>
  <c r="N385"/>
  <c r="M127"/>
  <c r="L37"/>
  <c r="L142"/>
  <c r="K685"/>
  <c r="J113"/>
  <c r="N113" s="1"/>
  <c r="N142"/>
  <c r="M142"/>
  <c r="J503"/>
  <c r="K9"/>
  <c r="N473"/>
  <c r="M563"/>
  <c r="K638"/>
  <c r="L563"/>
  <c r="L473"/>
  <c r="L638"/>
  <c r="L9"/>
  <c r="J10" s="1"/>
  <c r="N9"/>
  <c r="M172"/>
  <c r="N84"/>
  <c r="M338"/>
  <c r="L159"/>
  <c r="M159"/>
  <c r="J310"/>
  <c r="N310" s="1"/>
  <c r="D515"/>
  <c r="D516" s="1"/>
  <c r="J368"/>
  <c r="M368" s="1"/>
  <c r="J323"/>
  <c r="K323" s="1"/>
  <c r="S414"/>
  <c r="Q415" s="1"/>
  <c r="R414"/>
  <c r="T414" s="1"/>
  <c r="V414" s="1"/>
  <c r="R504"/>
  <c r="T504" s="1"/>
  <c r="V504" s="1"/>
  <c r="S504"/>
  <c r="Q505" s="1"/>
  <c r="N159"/>
  <c r="M84"/>
  <c r="L84"/>
  <c r="N172"/>
  <c r="L172"/>
  <c r="L338"/>
  <c r="L52"/>
  <c r="J101" i="29"/>
  <c r="L100"/>
  <c r="J610" i="11"/>
  <c r="M610" s="1"/>
  <c r="K52"/>
  <c r="M52"/>
  <c r="L295" i="30"/>
  <c r="J296"/>
  <c r="J146"/>
  <c r="L145"/>
  <c r="J387"/>
  <c r="L386"/>
  <c r="J743" i="11"/>
  <c r="M743" s="1"/>
  <c r="J342" i="30"/>
  <c r="L341"/>
  <c r="J87"/>
  <c r="L86"/>
  <c r="L221"/>
  <c r="J222"/>
  <c r="L162"/>
  <c r="J163"/>
  <c r="L163" s="1"/>
  <c r="L145" i="29"/>
  <c r="J146"/>
  <c r="L101" i="30"/>
  <c r="J102"/>
  <c r="K67" i="11"/>
  <c r="N67"/>
  <c r="L67"/>
  <c r="M67"/>
  <c r="L12" i="30"/>
  <c r="J13"/>
  <c r="L13" s="1"/>
  <c r="J251"/>
  <c r="L250"/>
  <c r="R340" i="11"/>
  <c r="T340" s="1"/>
  <c r="V340" s="1"/>
  <c r="S340"/>
  <c r="Q341" s="1"/>
  <c r="S535"/>
  <c r="Q536" s="1"/>
  <c r="R535"/>
  <c r="T535" s="1"/>
  <c r="V535" s="1"/>
  <c r="L356" i="30"/>
  <c r="J357"/>
  <c r="L372"/>
  <c r="J373"/>
  <c r="L373" s="1"/>
  <c r="J178"/>
  <c r="L178" s="1"/>
  <c r="L177"/>
  <c r="L26"/>
  <c r="J27"/>
  <c r="L236"/>
  <c r="J237"/>
  <c r="L192"/>
  <c r="J193"/>
  <c r="L193" s="1"/>
  <c r="J327"/>
  <c r="L326"/>
  <c r="J117"/>
  <c r="L116"/>
  <c r="D401" i="11"/>
  <c r="T400"/>
  <c r="V400" s="1"/>
  <c r="J312" i="30"/>
  <c r="L311"/>
  <c r="L292" i="11"/>
  <c r="M292"/>
  <c r="N292"/>
  <c r="S371"/>
  <c r="Q372" s="1"/>
  <c r="R371"/>
  <c r="T371" s="1"/>
  <c r="V371" s="1"/>
  <c r="S354"/>
  <c r="Q355" s="1"/>
  <c r="R354"/>
  <c r="T354" s="1"/>
  <c r="V354" s="1"/>
  <c r="R566"/>
  <c r="S566"/>
  <c r="Q567" s="1"/>
  <c r="J116" i="29"/>
  <c r="L115"/>
  <c r="S475" i="11"/>
  <c r="Q476" s="1"/>
  <c r="R475"/>
  <c r="T475" s="1"/>
  <c r="V475" s="1"/>
  <c r="L281" i="30"/>
  <c r="J282"/>
  <c r="R384" i="11"/>
  <c r="T384" s="1"/>
  <c r="V384" s="1"/>
  <c r="S384"/>
  <c r="Q385" s="1"/>
  <c r="L59" i="30"/>
  <c r="M235" i="11"/>
  <c r="N235"/>
  <c r="L235"/>
  <c r="N217"/>
  <c r="L217"/>
  <c r="M217"/>
  <c r="R459"/>
  <c r="T459" s="1"/>
  <c r="V459" s="1"/>
  <c r="S459"/>
  <c r="Q460" s="1"/>
  <c r="J296" i="29"/>
  <c r="L295"/>
  <c r="J56"/>
  <c r="L55"/>
  <c r="J26"/>
  <c r="L25"/>
  <c r="S549" i="11"/>
  <c r="Q550" s="1"/>
  <c r="R549"/>
  <c r="R401"/>
  <c r="T401" s="1"/>
  <c r="V401" s="1"/>
  <c r="S401"/>
  <c r="Q402" s="1"/>
  <c r="S324"/>
  <c r="Q325" s="1"/>
  <c r="R324"/>
  <c r="T324" s="1"/>
  <c r="V324" s="1"/>
  <c r="L442"/>
  <c r="M442"/>
  <c r="K442"/>
  <c r="R489"/>
  <c r="T489" s="1"/>
  <c r="V489" s="1"/>
  <c r="S489"/>
  <c r="Q490" s="1"/>
  <c r="L40" i="29"/>
  <c r="J41"/>
  <c r="J71"/>
  <c r="L70"/>
  <c r="D613" i="11"/>
  <c r="D614" s="1"/>
  <c r="D619" s="1"/>
  <c r="S595"/>
  <c r="Q596" s="1"/>
  <c r="R595"/>
  <c r="T595" s="1"/>
  <c r="V595" s="1"/>
  <c r="L130" i="29"/>
  <c r="J131"/>
  <c r="R429" i="11"/>
  <c r="T429" s="1"/>
  <c r="V429" s="1"/>
  <c r="S429"/>
  <c r="Q430" s="1"/>
  <c r="L41" i="30"/>
  <c r="R519" i="11"/>
  <c r="T519" s="1"/>
  <c r="V519" s="1"/>
  <c r="S519"/>
  <c r="Q520" s="1"/>
  <c r="K217"/>
  <c r="D694"/>
  <c r="R581"/>
  <c r="T581" s="1"/>
  <c r="V581" s="1"/>
  <c r="S581"/>
  <c r="Q582" s="1"/>
  <c r="T444"/>
  <c r="V444" s="1"/>
  <c r="D313"/>
  <c r="N544"/>
  <c r="D545"/>
  <c r="L355" i="29"/>
  <c r="J356"/>
  <c r="T580" i="11"/>
  <c r="V580" s="1"/>
  <c r="S445"/>
  <c r="Q446" s="1"/>
  <c r="R445"/>
  <c r="T445" s="1"/>
  <c r="V445" s="1"/>
  <c r="S311"/>
  <c r="Q312" s="1"/>
  <c r="R311"/>
  <c r="L84" i="29"/>
  <c r="J85"/>
  <c r="L446" i="30"/>
  <c r="J447"/>
  <c r="L74"/>
  <c r="L205" l="1"/>
  <c r="J460" i="11"/>
  <c r="N460" s="1"/>
  <c r="J416" i="29"/>
  <c r="J417" s="1"/>
  <c r="L417" s="1"/>
  <c r="J266"/>
  <c r="L266" s="1"/>
  <c r="J237"/>
  <c r="L237" s="1"/>
  <c r="J267"/>
  <c r="J268" s="1"/>
  <c r="L268" s="1"/>
  <c r="L414"/>
  <c r="L265" i="30"/>
  <c r="J266"/>
  <c r="L415"/>
  <c r="J416"/>
  <c r="L399"/>
  <c r="J400"/>
  <c r="J429"/>
  <c r="L428"/>
  <c r="L129"/>
  <c r="J130"/>
  <c r="J205" i="29"/>
  <c r="L205" s="1"/>
  <c r="K368"/>
  <c r="V368"/>
  <c r="K369"/>
  <c r="K373"/>
  <c r="W368"/>
  <c r="W373"/>
  <c r="I426"/>
  <c r="N426" s="1"/>
  <c r="K365"/>
  <c r="I427"/>
  <c r="V427" s="1"/>
  <c r="W369"/>
  <c r="V370"/>
  <c r="K366"/>
  <c r="K367"/>
  <c r="K372"/>
  <c r="J365"/>
  <c r="L365" s="1"/>
  <c r="I431"/>
  <c r="N431" s="1"/>
  <c r="I430"/>
  <c r="N430" s="1"/>
  <c r="M372"/>
  <c r="V369"/>
  <c r="L14"/>
  <c r="R12" s="1"/>
  <c r="T12" s="1"/>
  <c r="V371"/>
  <c r="M368"/>
  <c r="M373"/>
  <c r="M369"/>
  <c r="M365"/>
  <c r="I425"/>
  <c r="V425" s="1"/>
  <c r="I429"/>
  <c r="N429" s="1"/>
  <c r="I433"/>
  <c r="V433" s="1"/>
  <c r="I428"/>
  <c r="N428" s="1"/>
  <c r="V366"/>
  <c r="M367"/>
  <c r="W366"/>
  <c r="N367"/>
  <c r="N372"/>
  <c r="N365"/>
  <c r="M366"/>
  <c r="W367"/>
  <c r="W372"/>
  <c r="W365"/>
  <c r="K371"/>
  <c r="K370"/>
  <c r="W370"/>
  <c r="W371"/>
  <c r="M370"/>
  <c r="M371"/>
  <c r="V432"/>
  <c r="N432"/>
  <c r="W432"/>
  <c r="M432"/>
  <c r="V395"/>
  <c r="N395"/>
  <c r="W395"/>
  <c r="M395"/>
  <c r="V399"/>
  <c r="N399"/>
  <c r="W399"/>
  <c r="M399"/>
  <c r="V403"/>
  <c r="N403"/>
  <c r="W403"/>
  <c r="M403"/>
  <c r="V398"/>
  <c r="N398"/>
  <c r="W398"/>
  <c r="M398"/>
  <c r="V402"/>
  <c r="N402"/>
  <c r="W402"/>
  <c r="M402"/>
  <c r="V397"/>
  <c r="N397"/>
  <c r="W397"/>
  <c r="M397"/>
  <c r="V401"/>
  <c r="N401"/>
  <c r="W401"/>
  <c r="M401"/>
  <c r="V396"/>
  <c r="N396"/>
  <c r="W396"/>
  <c r="M396"/>
  <c r="V400"/>
  <c r="N400"/>
  <c r="W400"/>
  <c r="M400"/>
  <c r="X341"/>
  <c r="X338"/>
  <c r="X342"/>
  <c r="X340"/>
  <c r="X343"/>
  <c r="X336"/>
  <c r="X339"/>
  <c r="X337"/>
  <c r="X335"/>
  <c r="X334"/>
  <c r="P342"/>
  <c r="P340"/>
  <c r="P338"/>
  <c r="P336"/>
  <c r="P334"/>
  <c r="P343"/>
  <c r="P341"/>
  <c r="P339"/>
  <c r="P337"/>
  <c r="P335"/>
  <c r="O341"/>
  <c r="O339"/>
  <c r="O343"/>
  <c r="O340"/>
  <c r="O338"/>
  <c r="O336"/>
  <c r="O334"/>
  <c r="O342"/>
  <c r="O337"/>
  <c r="O335"/>
  <c r="Y343"/>
  <c r="Y341"/>
  <c r="Y342"/>
  <c r="Y340"/>
  <c r="Y339"/>
  <c r="Y338"/>
  <c r="Y337"/>
  <c r="Y336"/>
  <c r="Y335"/>
  <c r="Y334"/>
  <c r="N398" i="11"/>
  <c r="M398"/>
  <c r="J307" i="29"/>
  <c r="J308" s="1"/>
  <c r="L23" i="11"/>
  <c r="L488"/>
  <c r="L398"/>
  <c r="J399" s="1"/>
  <c r="L399" s="1"/>
  <c r="K23"/>
  <c r="M23"/>
  <c r="Q281" i="29"/>
  <c r="Q282"/>
  <c r="Q274"/>
  <c r="L578" i="11"/>
  <c r="Q279" i="29"/>
  <c r="Q283"/>
  <c r="K400"/>
  <c r="Q276"/>
  <c r="K578" i="11"/>
  <c r="Q277" i="29"/>
  <c r="Q275"/>
  <c r="Q278"/>
  <c r="Q280"/>
  <c r="K397"/>
  <c r="K432"/>
  <c r="K395"/>
  <c r="J395"/>
  <c r="K403"/>
  <c r="K402"/>
  <c r="L335"/>
  <c r="J336"/>
  <c r="L276"/>
  <c r="J277"/>
  <c r="J218"/>
  <c r="L217"/>
  <c r="L159"/>
  <c r="J160"/>
  <c r="Q305"/>
  <c r="Q307"/>
  <c r="Q313"/>
  <c r="Q312"/>
  <c r="Q309"/>
  <c r="Q308"/>
  <c r="Q304"/>
  <c r="Q310"/>
  <c r="Q311"/>
  <c r="Q306"/>
  <c r="J249"/>
  <c r="L248"/>
  <c r="L189"/>
  <c r="J190"/>
  <c r="J414" i="11"/>
  <c r="L414" s="1"/>
  <c r="K728"/>
  <c r="M728"/>
  <c r="L518"/>
  <c r="K518"/>
  <c r="M188"/>
  <c r="L188"/>
  <c r="N188"/>
  <c r="J715"/>
  <c r="M715" s="1"/>
  <c r="L653"/>
  <c r="M428"/>
  <c r="L428"/>
  <c r="J203"/>
  <c r="N203" s="1"/>
  <c r="L385" i="29"/>
  <c r="J386"/>
  <c r="J447"/>
  <c r="J448" s="1"/>
  <c r="L446"/>
  <c r="N248" i="11"/>
  <c r="J326" i="29"/>
  <c r="L325"/>
  <c r="J175"/>
  <c r="L174"/>
  <c r="L248" i="11"/>
  <c r="K248"/>
  <c r="N263"/>
  <c r="K263"/>
  <c r="J128"/>
  <c r="N128" s="1"/>
  <c r="M653"/>
  <c r="M668"/>
  <c r="J699"/>
  <c r="L699" s="1"/>
  <c r="M548"/>
  <c r="L263"/>
  <c r="J264" s="1"/>
  <c r="M98"/>
  <c r="K98"/>
  <c r="N98"/>
  <c r="J624"/>
  <c r="M624" s="1"/>
  <c r="K593"/>
  <c r="L593"/>
  <c r="K535"/>
  <c r="L535"/>
  <c r="J536" s="1"/>
  <c r="L536" s="1"/>
  <c r="K668"/>
  <c r="J639"/>
  <c r="M639" s="1"/>
  <c r="J160"/>
  <c r="K160" s="1"/>
  <c r="L353"/>
  <c r="K353"/>
  <c r="N535"/>
  <c r="K548"/>
  <c r="K488"/>
  <c r="N488"/>
  <c r="J38"/>
  <c r="M38" s="1"/>
  <c r="M113"/>
  <c r="J278"/>
  <c r="K278" s="1"/>
  <c r="N686"/>
  <c r="J474"/>
  <c r="L474" s="1"/>
  <c r="L686"/>
  <c r="L610"/>
  <c r="J611" s="1"/>
  <c r="M386"/>
  <c r="J387" s="1"/>
  <c r="L387" s="1"/>
  <c r="J143"/>
  <c r="N143" s="1"/>
  <c r="N386"/>
  <c r="M323"/>
  <c r="K386"/>
  <c r="J339"/>
  <c r="L339" s="1"/>
  <c r="K10"/>
  <c r="K686"/>
  <c r="K687" s="1"/>
  <c r="J564"/>
  <c r="L564" s="1"/>
  <c r="L113"/>
  <c r="K113"/>
  <c r="L503"/>
  <c r="M503"/>
  <c r="N503"/>
  <c r="K503"/>
  <c r="K368"/>
  <c r="J173"/>
  <c r="N173" s="1"/>
  <c r="L310"/>
  <c r="N515"/>
  <c r="K310"/>
  <c r="L368"/>
  <c r="N610"/>
  <c r="L323"/>
  <c r="M310"/>
  <c r="J53"/>
  <c r="M53" s="1"/>
  <c r="M10"/>
  <c r="R415"/>
  <c r="T415" s="1"/>
  <c r="V415" s="1"/>
  <c r="S415"/>
  <c r="Q416" s="1"/>
  <c r="S505"/>
  <c r="Q506" s="1"/>
  <c r="R505"/>
  <c r="T505" s="1"/>
  <c r="V505" s="1"/>
  <c r="J207" i="30"/>
  <c r="L206"/>
  <c r="K610" i="11"/>
  <c r="N10"/>
  <c r="L10"/>
  <c r="J85"/>
  <c r="L179" i="30"/>
  <c r="R170" s="1"/>
  <c r="K743" i="11"/>
  <c r="L101" i="29"/>
  <c r="J102"/>
  <c r="L164" i="30"/>
  <c r="R154" s="1"/>
  <c r="L743" i="11"/>
  <c r="J147" i="30"/>
  <c r="L146"/>
  <c r="J297"/>
  <c r="L296"/>
  <c r="L222"/>
  <c r="J223"/>
  <c r="L223" s="1"/>
  <c r="J88"/>
  <c r="L88" s="1"/>
  <c r="L87"/>
  <c r="J343"/>
  <c r="L343" s="1"/>
  <c r="L342"/>
  <c r="J388"/>
  <c r="L388" s="1"/>
  <c r="L387"/>
  <c r="L146" i="29"/>
  <c r="J147"/>
  <c r="L14" i="30"/>
  <c r="R13" s="1"/>
  <c r="T13" s="1"/>
  <c r="L251"/>
  <c r="J252"/>
  <c r="J103"/>
  <c r="L103" s="1"/>
  <c r="L102"/>
  <c r="J68" i="11"/>
  <c r="L237" i="30"/>
  <c r="J238"/>
  <c r="L238" s="1"/>
  <c r="L27"/>
  <c r="J28"/>
  <c r="L28" s="1"/>
  <c r="L357"/>
  <c r="J358"/>
  <c r="L358" s="1"/>
  <c r="L374"/>
  <c r="R536" i="11"/>
  <c r="T536" s="1"/>
  <c r="V536" s="1"/>
  <c r="S536"/>
  <c r="Q537" s="1"/>
  <c r="S341"/>
  <c r="Q342" s="1"/>
  <c r="R341"/>
  <c r="T341" s="1"/>
  <c r="V341" s="1"/>
  <c r="J218"/>
  <c r="K218" s="1"/>
  <c r="L194" i="30"/>
  <c r="R190" s="1"/>
  <c r="T190" s="1"/>
  <c r="Z23" s="1"/>
  <c r="L327"/>
  <c r="J328"/>
  <c r="L328" s="1"/>
  <c r="R520" i="11"/>
  <c r="T520" s="1"/>
  <c r="V520" s="1"/>
  <c r="S520"/>
  <c r="Q521" s="1"/>
  <c r="L43" i="30"/>
  <c r="L42"/>
  <c r="S430" i="11"/>
  <c r="Q431" s="1"/>
  <c r="R430"/>
  <c r="T430" s="1"/>
  <c r="V430" s="1"/>
  <c r="S596"/>
  <c r="Q597" s="1"/>
  <c r="R596"/>
  <c r="L41" i="29"/>
  <c r="J42"/>
  <c r="R490" i="11"/>
  <c r="T490" s="1"/>
  <c r="V490" s="1"/>
  <c r="S490"/>
  <c r="Q491" s="1"/>
  <c r="S325"/>
  <c r="Q326" s="1"/>
  <c r="R325"/>
  <c r="T325" s="1"/>
  <c r="V325" s="1"/>
  <c r="S402"/>
  <c r="Q403" s="1"/>
  <c r="R402"/>
  <c r="T402" s="1"/>
  <c r="V402" s="1"/>
  <c r="T549"/>
  <c r="V549" s="1"/>
  <c r="S460"/>
  <c r="Q461" s="1"/>
  <c r="R460"/>
  <c r="N516"/>
  <c r="D517"/>
  <c r="R58" i="30"/>
  <c r="T58" s="1"/>
  <c r="R55"/>
  <c r="T55" s="1"/>
  <c r="R57"/>
  <c r="T57" s="1"/>
  <c r="R53"/>
  <c r="R52"/>
  <c r="R54"/>
  <c r="R50"/>
  <c r="R56"/>
  <c r="T56" s="1"/>
  <c r="R49"/>
  <c r="R51"/>
  <c r="R476" i="11"/>
  <c r="T476" s="1"/>
  <c r="V476" s="1"/>
  <c r="S476"/>
  <c r="Q477" s="1"/>
  <c r="J117" i="29"/>
  <c r="L116"/>
  <c r="T566" i="11"/>
  <c r="V566" s="1"/>
  <c r="S355"/>
  <c r="Q356" s="1"/>
  <c r="R355"/>
  <c r="T355" s="1"/>
  <c r="V355" s="1"/>
  <c r="D402"/>
  <c r="L117" i="30"/>
  <c r="J118"/>
  <c r="L118" s="1"/>
  <c r="L131" i="29"/>
  <c r="J132"/>
  <c r="D620" i="11"/>
  <c r="N619"/>
  <c r="L71" i="29"/>
  <c r="J72"/>
  <c r="R550" i="11"/>
  <c r="T550" s="1"/>
  <c r="V550" s="1"/>
  <c r="S550"/>
  <c r="Q551" s="1"/>
  <c r="L26" i="29"/>
  <c r="J27"/>
  <c r="L56"/>
  <c r="J57"/>
  <c r="L296"/>
  <c r="J297"/>
  <c r="R385" i="11"/>
  <c r="T385" s="1"/>
  <c r="V385" s="1"/>
  <c r="S385"/>
  <c r="Q386" s="1"/>
  <c r="J283" i="30"/>
  <c r="L283" s="1"/>
  <c r="L282"/>
  <c r="R567" i="11"/>
  <c r="T567" s="1"/>
  <c r="V567" s="1"/>
  <c r="S567"/>
  <c r="Q568" s="1"/>
  <c r="Q569" s="1"/>
  <c r="S372"/>
  <c r="Q373" s="1"/>
  <c r="R372"/>
  <c r="L312" i="30"/>
  <c r="J313"/>
  <c r="L313" s="1"/>
  <c r="J443" i="11"/>
  <c r="J236"/>
  <c r="J293"/>
  <c r="R71" i="30"/>
  <c r="T71" s="1"/>
  <c r="R66"/>
  <c r="R73"/>
  <c r="T73" s="1"/>
  <c r="R68"/>
  <c r="R70"/>
  <c r="T70" s="1"/>
  <c r="R65"/>
  <c r="R64"/>
  <c r="R67"/>
  <c r="R72"/>
  <c r="T72" s="1"/>
  <c r="R69"/>
  <c r="L447"/>
  <c r="J448"/>
  <c r="L448" s="1"/>
  <c r="J86" i="29"/>
  <c r="L85"/>
  <c r="R312" i="11"/>
  <c r="T312" s="1"/>
  <c r="V312" s="1"/>
  <c r="S312"/>
  <c r="Q313" s="1"/>
  <c r="Q314" s="1"/>
  <c r="J357" i="29"/>
  <c r="L356"/>
  <c r="D546" i="11"/>
  <c r="N545"/>
  <c r="D314"/>
  <c r="N694"/>
  <c r="D695"/>
  <c r="M687"/>
  <c r="J688" s="1"/>
  <c r="L687"/>
  <c r="N687"/>
  <c r="T311"/>
  <c r="V311" s="1"/>
  <c r="S446"/>
  <c r="Q447" s="1"/>
  <c r="R446"/>
  <c r="T446" s="1"/>
  <c r="V446" s="1"/>
  <c r="R582"/>
  <c r="T582" s="1"/>
  <c r="V582" s="1"/>
  <c r="S582"/>
  <c r="Q583" s="1"/>
  <c r="K460" l="1"/>
  <c r="L460"/>
  <c r="M460"/>
  <c r="J238" i="29"/>
  <c r="L238" s="1"/>
  <c r="L239" s="1"/>
  <c r="R236" s="1"/>
  <c r="T236" s="1"/>
  <c r="AC24" s="1"/>
  <c r="J418"/>
  <c r="L418" s="1"/>
  <c r="L416"/>
  <c r="V426"/>
  <c r="V431"/>
  <c r="L267"/>
  <c r="L269" s="1"/>
  <c r="R10"/>
  <c r="T10" s="1"/>
  <c r="K431"/>
  <c r="J729" i="11"/>
  <c r="M729" s="1"/>
  <c r="W426" i="29"/>
  <c r="R8"/>
  <c r="T8" s="1"/>
  <c r="X7" s="1"/>
  <c r="J206"/>
  <c r="J207" s="1"/>
  <c r="J208" s="1"/>
  <c r="L208" s="1"/>
  <c r="R373" i="30"/>
  <c r="T373" s="1"/>
  <c r="AB40" s="1"/>
  <c r="R372"/>
  <c r="T372" s="1"/>
  <c r="AB39" s="1"/>
  <c r="R371"/>
  <c r="T371" s="1"/>
  <c r="AB38" s="1"/>
  <c r="R370"/>
  <c r="T370" s="1"/>
  <c r="AB37" s="1"/>
  <c r="R369"/>
  <c r="R368"/>
  <c r="R367"/>
  <c r="R366"/>
  <c r="R365"/>
  <c r="R364"/>
  <c r="J430"/>
  <c r="L429"/>
  <c r="J401"/>
  <c r="L400"/>
  <c r="J417"/>
  <c r="L416"/>
  <c r="J267"/>
  <c r="L266"/>
  <c r="L130"/>
  <c r="J131"/>
  <c r="R9" i="29"/>
  <c r="T9" s="1"/>
  <c r="K426"/>
  <c r="M426"/>
  <c r="W431"/>
  <c r="W429"/>
  <c r="K427"/>
  <c r="M427"/>
  <c r="W428"/>
  <c r="W430"/>
  <c r="N427"/>
  <c r="X369"/>
  <c r="K428"/>
  <c r="K430"/>
  <c r="K429"/>
  <c r="V428"/>
  <c r="V429"/>
  <c r="V430"/>
  <c r="W427"/>
  <c r="R6"/>
  <c r="T6" s="1"/>
  <c r="X5" s="1"/>
  <c r="K433"/>
  <c r="M431"/>
  <c r="O364"/>
  <c r="M428"/>
  <c r="M429"/>
  <c r="M430"/>
  <c r="P372"/>
  <c r="J366"/>
  <c r="O366"/>
  <c r="X364"/>
  <c r="J489" i="11"/>
  <c r="K489" s="1"/>
  <c r="Y373" i="29"/>
  <c r="T170" i="30"/>
  <c r="T154"/>
  <c r="X371" i="29"/>
  <c r="O373"/>
  <c r="R11"/>
  <c r="T11" s="1"/>
  <c r="R7"/>
  <c r="T7" s="1"/>
  <c r="X6" s="1"/>
  <c r="R13"/>
  <c r="T13" s="1"/>
  <c r="R5"/>
  <c r="T5" s="1"/>
  <c r="X4" s="1"/>
  <c r="R4"/>
  <c r="T4" s="1"/>
  <c r="X3" s="1"/>
  <c r="K425"/>
  <c r="M433"/>
  <c r="T64" i="30"/>
  <c r="AB3" s="1"/>
  <c r="T69"/>
  <c r="T67"/>
  <c r="AB6" s="1"/>
  <c r="T65"/>
  <c r="AB4" s="1"/>
  <c r="T68"/>
  <c r="AB7" s="1"/>
  <c r="T66"/>
  <c r="AB5" s="1"/>
  <c r="T49"/>
  <c r="AA3" s="1"/>
  <c r="T50"/>
  <c r="AA4" s="1"/>
  <c r="T52"/>
  <c r="AA6" s="1"/>
  <c r="T51"/>
  <c r="AA5" s="1"/>
  <c r="T54"/>
  <c r="T53"/>
  <c r="AA7" s="1"/>
  <c r="X372" i="29"/>
  <c r="Y368"/>
  <c r="M425"/>
  <c r="X366"/>
  <c r="O371"/>
  <c r="J425"/>
  <c r="L425" s="1"/>
  <c r="O367"/>
  <c r="O368"/>
  <c r="X367"/>
  <c r="Y367"/>
  <c r="P371"/>
  <c r="P366"/>
  <c r="N433"/>
  <c r="N425"/>
  <c r="X370"/>
  <c r="O369"/>
  <c r="O365"/>
  <c r="O372"/>
  <c r="O370"/>
  <c r="X365"/>
  <c r="X368"/>
  <c r="X373"/>
  <c r="Y365"/>
  <c r="Y369"/>
  <c r="P367"/>
  <c r="Y364"/>
  <c r="Y372"/>
  <c r="P370"/>
  <c r="W433"/>
  <c r="W425"/>
  <c r="Y371"/>
  <c r="P365"/>
  <c r="P369"/>
  <c r="P373"/>
  <c r="Y366"/>
  <c r="Y370"/>
  <c r="P364"/>
  <c r="P368"/>
  <c r="P402"/>
  <c r="P400"/>
  <c r="P398"/>
  <c r="P396"/>
  <c r="P394"/>
  <c r="Y402"/>
  <c r="Y400"/>
  <c r="Y398"/>
  <c r="Y396"/>
  <c r="Y394"/>
  <c r="P403"/>
  <c r="P401"/>
  <c r="P399"/>
  <c r="P397"/>
  <c r="P395"/>
  <c r="Y403"/>
  <c r="Y401"/>
  <c r="Y399"/>
  <c r="Y397"/>
  <c r="Y395"/>
  <c r="X402"/>
  <c r="X400"/>
  <c r="X396"/>
  <c r="X403"/>
  <c r="X401"/>
  <c r="X398"/>
  <c r="X397"/>
  <c r="X394"/>
  <c r="X399"/>
  <c r="X395"/>
  <c r="O401"/>
  <c r="O399"/>
  <c r="O403"/>
  <c r="O400"/>
  <c r="O398"/>
  <c r="O396"/>
  <c r="O394"/>
  <c r="O402"/>
  <c r="O397"/>
  <c r="O395"/>
  <c r="Z343"/>
  <c r="Z342"/>
  <c r="Z341"/>
  <c r="Z340"/>
  <c r="Z339"/>
  <c r="Z338"/>
  <c r="Z337"/>
  <c r="Z336"/>
  <c r="Z335"/>
  <c r="Z334"/>
  <c r="J24" i="11"/>
  <c r="N24" s="1"/>
  <c r="Q343" i="29"/>
  <c r="Q342"/>
  <c r="Q341"/>
  <c r="Q340"/>
  <c r="Q339"/>
  <c r="Q338"/>
  <c r="Q337"/>
  <c r="Q336"/>
  <c r="Q335"/>
  <c r="Q334"/>
  <c r="L307"/>
  <c r="J579" i="11"/>
  <c r="L579" s="1"/>
  <c r="L206" i="29"/>
  <c r="K264" i="11"/>
  <c r="L395" i="29"/>
  <c r="J396"/>
  <c r="L336"/>
  <c r="J337"/>
  <c r="L277"/>
  <c r="J278"/>
  <c r="L218"/>
  <c r="J219"/>
  <c r="J161"/>
  <c r="L160"/>
  <c r="K414" i="11"/>
  <c r="M414"/>
  <c r="J309" i="29"/>
  <c r="L308"/>
  <c r="J250"/>
  <c r="L249"/>
  <c r="J191"/>
  <c r="L190"/>
  <c r="K715" i="11"/>
  <c r="L715"/>
  <c r="L203"/>
  <c r="J519"/>
  <c r="M519" s="1"/>
  <c r="J189"/>
  <c r="N189" s="1"/>
  <c r="J744"/>
  <c r="L744" s="1"/>
  <c r="K128"/>
  <c r="J429"/>
  <c r="L429" s="1"/>
  <c r="K203"/>
  <c r="M203"/>
  <c r="J654"/>
  <c r="L654" s="1"/>
  <c r="J387" i="29"/>
  <c r="L386"/>
  <c r="L447"/>
  <c r="L448"/>
  <c r="J249" i="11"/>
  <c r="K249" s="1"/>
  <c r="J327" i="29"/>
  <c r="L326"/>
  <c r="J176"/>
  <c r="L175"/>
  <c r="L128" i="11"/>
  <c r="M128"/>
  <c r="K699"/>
  <c r="J669"/>
  <c r="M669" s="1"/>
  <c r="M699"/>
  <c r="M536"/>
  <c r="J537" s="1"/>
  <c r="M537" s="1"/>
  <c r="J538" s="1"/>
  <c r="J549"/>
  <c r="L549" s="1"/>
  <c r="J99"/>
  <c r="L99" s="1"/>
  <c r="L624"/>
  <c r="M564"/>
  <c r="K624"/>
  <c r="N536"/>
  <c r="N38"/>
  <c r="K536"/>
  <c r="J594"/>
  <c r="K594" s="1"/>
  <c r="M160"/>
  <c r="L160"/>
  <c r="N160"/>
  <c r="L639"/>
  <c r="K639"/>
  <c r="J354"/>
  <c r="L354" s="1"/>
  <c r="K564"/>
  <c r="K474"/>
  <c r="K38"/>
  <c r="L38"/>
  <c r="N278"/>
  <c r="M399"/>
  <c r="L53"/>
  <c r="N474"/>
  <c r="M474"/>
  <c r="M278"/>
  <c r="L278"/>
  <c r="N399"/>
  <c r="K399"/>
  <c r="N387"/>
  <c r="M264"/>
  <c r="J369"/>
  <c r="K369" s="1"/>
  <c r="K339"/>
  <c r="M387"/>
  <c r="J388" s="1"/>
  <c r="N388" s="1"/>
  <c r="K387"/>
  <c r="J324"/>
  <c r="M324" s="1"/>
  <c r="K143"/>
  <c r="L143"/>
  <c r="K611"/>
  <c r="M339"/>
  <c r="M143"/>
  <c r="L173"/>
  <c r="K173"/>
  <c r="R169" i="30"/>
  <c r="K53" i="11"/>
  <c r="N53"/>
  <c r="R177" i="30"/>
  <c r="T177" s="1"/>
  <c r="J114" i="11"/>
  <c r="N114" s="1"/>
  <c r="J311"/>
  <c r="L311" s="1"/>
  <c r="J504"/>
  <c r="M173"/>
  <c r="R173" i="30"/>
  <c r="R163"/>
  <c r="T163" s="1"/>
  <c r="R174"/>
  <c r="R178"/>
  <c r="T178" s="1"/>
  <c r="R157"/>
  <c r="N264" i="11"/>
  <c r="L264"/>
  <c r="R161" i="30"/>
  <c r="T161" s="1"/>
  <c r="M611" i="11"/>
  <c r="J612" s="1"/>
  <c r="L612" s="1"/>
  <c r="R172" i="30"/>
  <c r="R176"/>
  <c r="T176" s="1"/>
  <c r="R171"/>
  <c r="R175"/>
  <c r="T175" s="1"/>
  <c r="R159"/>
  <c r="R156"/>
  <c r="J11" i="11"/>
  <c r="K11" s="1"/>
  <c r="R188" i="30"/>
  <c r="R186"/>
  <c r="M218" i="11"/>
  <c r="L207" i="30"/>
  <c r="J208"/>
  <c r="L208" s="1"/>
  <c r="S506" i="11"/>
  <c r="Q507" s="1"/>
  <c r="R506"/>
  <c r="T506" s="1"/>
  <c r="V506" s="1"/>
  <c r="K85"/>
  <c r="M85"/>
  <c r="L85"/>
  <c r="N85"/>
  <c r="R416"/>
  <c r="T416" s="1"/>
  <c r="V416" s="1"/>
  <c r="S416"/>
  <c r="Q417" s="1"/>
  <c r="R192" i="30"/>
  <c r="T192" s="1"/>
  <c r="R185"/>
  <c r="R187"/>
  <c r="R12"/>
  <c r="T12" s="1"/>
  <c r="K688" i="11"/>
  <c r="K689" s="1"/>
  <c r="N611"/>
  <c r="R184" i="30"/>
  <c r="R193"/>
  <c r="T193" s="1"/>
  <c r="R189"/>
  <c r="R191"/>
  <c r="T191" s="1"/>
  <c r="L359"/>
  <c r="L239"/>
  <c r="R229" s="1"/>
  <c r="R7"/>
  <c r="R155"/>
  <c r="R160"/>
  <c r="T160" s="1"/>
  <c r="R162"/>
  <c r="T162" s="1"/>
  <c r="R158"/>
  <c r="L389"/>
  <c r="L344"/>
  <c r="L89"/>
  <c r="R86" s="1"/>
  <c r="T86" s="1"/>
  <c r="L224"/>
  <c r="R216" s="1"/>
  <c r="L611" i="11"/>
  <c r="L218"/>
  <c r="N218"/>
  <c r="R5" i="30"/>
  <c r="J103" i="29"/>
  <c r="L103" s="1"/>
  <c r="L102"/>
  <c r="L147" i="30"/>
  <c r="J148"/>
  <c r="L148" s="1"/>
  <c r="L297"/>
  <c r="J298"/>
  <c r="L298" s="1"/>
  <c r="L284"/>
  <c r="R6"/>
  <c r="R11"/>
  <c r="T11" s="1"/>
  <c r="L104"/>
  <c r="R102" s="1"/>
  <c r="T102" s="1"/>
  <c r="R10"/>
  <c r="T10" s="1"/>
  <c r="R4"/>
  <c r="R8"/>
  <c r="R9"/>
  <c r="T9" s="1"/>
  <c r="J148" i="29"/>
  <c r="L148" s="1"/>
  <c r="L147"/>
  <c r="N68" i="11"/>
  <c r="L68"/>
  <c r="M68"/>
  <c r="J253" i="30"/>
  <c r="L253" s="1"/>
  <c r="L252"/>
  <c r="K68" i="11"/>
  <c r="S537"/>
  <c r="Q538" s="1"/>
  <c r="Q539" s="1"/>
  <c r="R537"/>
  <c r="L29" i="30"/>
  <c r="S342" i="11"/>
  <c r="Q343" s="1"/>
  <c r="R342"/>
  <c r="T342" s="1"/>
  <c r="V342" s="1"/>
  <c r="L329" i="30"/>
  <c r="L119"/>
  <c r="R118" s="1"/>
  <c r="T118" s="1"/>
  <c r="M293" i="11"/>
  <c r="N293"/>
  <c r="L293"/>
  <c r="K293"/>
  <c r="M443"/>
  <c r="L443"/>
  <c r="T372"/>
  <c r="V372" s="1"/>
  <c r="J298" i="29"/>
  <c r="L298" s="1"/>
  <c r="L297"/>
  <c r="L57"/>
  <c r="J58"/>
  <c r="L58" s="1"/>
  <c r="J28"/>
  <c r="L28" s="1"/>
  <c r="L27"/>
  <c r="J133"/>
  <c r="L133" s="1"/>
  <c r="L132"/>
  <c r="D403" i="11"/>
  <c r="S356"/>
  <c r="Q357" s="1"/>
  <c r="R356"/>
  <c r="T356" s="1"/>
  <c r="V356" s="1"/>
  <c r="J118" i="29"/>
  <c r="L118" s="1"/>
  <c r="L117"/>
  <c r="D518" i="11"/>
  <c r="N517"/>
  <c r="T460"/>
  <c r="V460" s="1"/>
  <c r="R597"/>
  <c r="T597" s="1"/>
  <c r="V597" s="1"/>
  <c r="S597"/>
  <c r="Q598" s="1"/>
  <c r="Q599" s="1"/>
  <c r="S431"/>
  <c r="Q432" s="1"/>
  <c r="R431"/>
  <c r="T431" s="1"/>
  <c r="V431" s="1"/>
  <c r="L44" i="30"/>
  <c r="L236" i="11"/>
  <c r="M236"/>
  <c r="J237" s="1"/>
  <c r="N236"/>
  <c r="K236"/>
  <c r="R373"/>
  <c r="T373" s="1"/>
  <c r="V373" s="1"/>
  <c r="S373"/>
  <c r="Q374"/>
  <c r="R568"/>
  <c r="T568" s="1"/>
  <c r="V568" s="1"/>
  <c r="V569" s="1"/>
  <c r="S568"/>
  <c r="S386"/>
  <c r="Q387" s="1"/>
  <c r="R386"/>
  <c r="T386" s="1"/>
  <c r="V386" s="1"/>
  <c r="S551"/>
  <c r="Q552" s="1"/>
  <c r="R551"/>
  <c r="T551" s="1"/>
  <c r="V551" s="1"/>
  <c r="J73" i="29"/>
  <c r="L73" s="1"/>
  <c r="L72"/>
  <c r="N620" i="11"/>
  <c r="D621"/>
  <c r="R477"/>
  <c r="S477"/>
  <c r="Q478" s="1"/>
  <c r="S461"/>
  <c r="Q462" s="1"/>
  <c r="R461"/>
  <c r="T461" s="1"/>
  <c r="V461" s="1"/>
  <c r="R403"/>
  <c r="S403"/>
  <c r="Q404"/>
  <c r="R326"/>
  <c r="T326" s="1"/>
  <c r="V326" s="1"/>
  <c r="S326"/>
  <c r="Q327" s="1"/>
  <c r="S491"/>
  <c r="Q492" s="1"/>
  <c r="R491"/>
  <c r="J43" i="29"/>
  <c r="L43" s="1"/>
  <c r="L42"/>
  <c r="T596" i="11"/>
  <c r="V596" s="1"/>
  <c r="S521"/>
  <c r="Q522" s="1"/>
  <c r="R521"/>
  <c r="T521" s="1"/>
  <c r="V521" s="1"/>
  <c r="L449" i="30"/>
  <c r="L314"/>
  <c r="K443" i="11"/>
  <c r="S447"/>
  <c r="Q448" s="1"/>
  <c r="Q449" s="1"/>
  <c r="R447"/>
  <c r="T447" s="1"/>
  <c r="V447" s="1"/>
  <c r="M688"/>
  <c r="L688"/>
  <c r="N688"/>
  <c r="N546"/>
  <c r="D547"/>
  <c r="J87" i="29"/>
  <c r="L86"/>
  <c r="S583" i="11"/>
  <c r="R583"/>
  <c r="Q584"/>
  <c r="D696"/>
  <c r="N695"/>
  <c r="D319"/>
  <c r="J358" i="29"/>
  <c r="L358" s="1"/>
  <c r="L357"/>
  <c r="S313" i="11"/>
  <c r="R313"/>
  <c r="J461" l="1"/>
  <c r="N461" s="1"/>
  <c r="L419" i="29"/>
  <c r="R418" s="1"/>
  <c r="L729" i="11"/>
  <c r="K729"/>
  <c r="M489"/>
  <c r="P424" i="29"/>
  <c r="M24" i="11"/>
  <c r="L207" i="29"/>
  <c r="L209" s="1"/>
  <c r="R208" s="1"/>
  <c r="T208" s="1"/>
  <c r="AA26" s="1"/>
  <c r="P429"/>
  <c r="J426"/>
  <c r="J427" s="1"/>
  <c r="J428" s="1"/>
  <c r="R328" i="30"/>
  <c r="T328" s="1"/>
  <c r="Y40" s="1"/>
  <c r="R327"/>
  <c r="T327" s="1"/>
  <c r="Y39" s="1"/>
  <c r="R326"/>
  <c r="T326" s="1"/>
  <c r="Y38" s="1"/>
  <c r="R325"/>
  <c r="T325" s="1"/>
  <c r="Y37" s="1"/>
  <c r="R324"/>
  <c r="R323"/>
  <c r="T323" s="1"/>
  <c r="R322"/>
  <c r="R321"/>
  <c r="R320"/>
  <c r="R319"/>
  <c r="R343"/>
  <c r="T343" s="1"/>
  <c r="Z40" s="1"/>
  <c r="R342"/>
  <c r="T342" s="1"/>
  <c r="Z39" s="1"/>
  <c r="R341"/>
  <c r="T341" s="1"/>
  <c r="Z38" s="1"/>
  <c r="R340"/>
  <c r="T340" s="1"/>
  <c r="Z37" s="1"/>
  <c r="R339"/>
  <c r="T339" s="1"/>
  <c r="R338"/>
  <c r="R337"/>
  <c r="R336"/>
  <c r="R335"/>
  <c r="R334"/>
  <c r="R358"/>
  <c r="T358" s="1"/>
  <c r="AA40" s="1"/>
  <c r="R357"/>
  <c r="T357" s="1"/>
  <c r="AA39" s="1"/>
  <c r="R356"/>
  <c r="T356" s="1"/>
  <c r="AA38" s="1"/>
  <c r="R355"/>
  <c r="T355" s="1"/>
  <c r="AA37" s="1"/>
  <c r="R354"/>
  <c r="R353"/>
  <c r="R352"/>
  <c r="R351"/>
  <c r="T351" s="1"/>
  <c r="R350"/>
  <c r="R349"/>
  <c r="X13" i="29"/>
  <c r="X427"/>
  <c r="R313" i="30"/>
  <c r="T313" s="1"/>
  <c r="X40" s="1"/>
  <c r="R312"/>
  <c r="T312" s="1"/>
  <c r="X39" s="1"/>
  <c r="R311"/>
  <c r="T311" s="1"/>
  <c r="X38" s="1"/>
  <c r="R310"/>
  <c r="T310" s="1"/>
  <c r="X37" s="1"/>
  <c r="R309"/>
  <c r="R308"/>
  <c r="R307"/>
  <c r="R306"/>
  <c r="R305"/>
  <c r="R304"/>
  <c r="R448"/>
  <c r="T448" s="1"/>
  <c r="AG40" s="1"/>
  <c r="R447"/>
  <c r="T447" s="1"/>
  <c r="AG39" s="1"/>
  <c r="R446"/>
  <c r="R445"/>
  <c r="R444"/>
  <c r="R443"/>
  <c r="T443" s="1"/>
  <c r="R442"/>
  <c r="R441"/>
  <c r="R440"/>
  <c r="R439"/>
  <c r="R283"/>
  <c r="T283" s="1"/>
  <c r="R282"/>
  <c r="T282" s="1"/>
  <c r="R281"/>
  <c r="T281" s="1"/>
  <c r="R280"/>
  <c r="T280" s="1"/>
  <c r="R279"/>
  <c r="T279" s="1"/>
  <c r="R278"/>
  <c r="R277"/>
  <c r="R276"/>
  <c r="R275"/>
  <c r="R274"/>
  <c r="R388"/>
  <c r="T388" s="1"/>
  <c r="AC40" s="1"/>
  <c r="R387"/>
  <c r="T387" s="1"/>
  <c r="AC39" s="1"/>
  <c r="R386"/>
  <c r="R385"/>
  <c r="R384"/>
  <c r="R383"/>
  <c r="T383" s="1"/>
  <c r="R382"/>
  <c r="R381"/>
  <c r="R380"/>
  <c r="R379"/>
  <c r="L267"/>
  <c r="J268"/>
  <c r="L268" s="1"/>
  <c r="L417"/>
  <c r="J418"/>
  <c r="L418" s="1"/>
  <c r="L401"/>
  <c r="J402"/>
  <c r="J431"/>
  <c r="L430"/>
  <c r="Y18"/>
  <c r="X17"/>
  <c r="Q373" i="29"/>
  <c r="J132" i="30"/>
  <c r="L131"/>
  <c r="X429" i="29"/>
  <c r="P432"/>
  <c r="Y431"/>
  <c r="Y426"/>
  <c r="P430"/>
  <c r="X424"/>
  <c r="X425"/>
  <c r="Y427"/>
  <c r="P425"/>
  <c r="P433"/>
  <c r="Y430"/>
  <c r="P428"/>
  <c r="Z366"/>
  <c r="L24" i="11"/>
  <c r="K24"/>
  <c r="X431" i="29"/>
  <c r="T4" i="30"/>
  <c r="X3" s="1"/>
  <c r="T7"/>
  <c r="X6" s="1"/>
  <c r="T8"/>
  <c r="X7" s="1"/>
  <c r="T6"/>
  <c r="X5" s="1"/>
  <c r="T5"/>
  <c r="X4" s="1"/>
  <c r="L366" i="29"/>
  <c r="J367"/>
  <c r="T364" i="30"/>
  <c r="T369"/>
  <c r="T368"/>
  <c r="T366"/>
  <c r="T365"/>
  <c r="T367"/>
  <c r="Q364" i="29"/>
  <c r="L489" i="11"/>
  <c r="N489"/>
  <c r="O433" i="29"/>
  <c r="T229" i="30"/>
  <c r="Z370" i="29"/>
  <c r="Q369"/>
  <c r="T216" i="30"/>
  <c r="AB19" s="1"/>
  <c r="Y425" i="29"/>
  <c r="Y429"/>
  <c r="Y433"/>
  <c r="P427"/>
  <c r="P431"/>
  <c r="Y424"/>
  <c r="Y428"/>
  <c r="Y432"/>
  <c r="P426"/>
  <c r="X432"/>
  <c r="O424"/>
  <c r="O431"/>
  <c r="T185" i="30"/>
  <c r="T186"/>
  <c r="Z19" s="1"/>
  <c r="T189"/>
  <c r="T184"/>
  <c r="T187"/>
  <c r="T188"/>
  <c r="Z21" s="1"/>
  <c r="Q366" i="29"/>
  <c r="Z367"/>
  <c r="X430"/>
  <c r="O429"/>
  <c r="T171" i="30"/>
  <c r="T172"/>
  <c r="T174"/>
  <c r="T173"/>
  <c r="T169"/>
  <c r="T155"/>
  <c r="T156"/>
  <c r="T158"/>
  <c r="T159"/>
  <c r="T157"/>
  <c r="O428" i="29"/>
  <c r="AB13" i="30"/>
  <c r="Q371" i="29"/>
  <c r="Z372"/>
  <c r="AA13" i="30"/>
  <c r="Z364" i="29"/>
  <c r="Z368"/>
  <c r="O427"/>
  <c r="X426"/>
  <c r="O426"/>
  <c r="Z369"/>
  <c r="Q372"/>
  <c r="Z373"/>
  <c r="Z365"/>
  <c r="Z371"/>
  <c r="Q365"/>
  <c r="Q368"/>
  <c r="Q370"/>
  <c r="O425"/>
  <c r="O432"/>
  <c r="O430"/>
  <c r="X428"/>
  <c r="X433"/>
  <c r="Q367"/>
  <c r="Q403"/>
  <c r="Q402"/>
  <c r="Q401"/>
  <c r="Q400"/>
  <c r="Q399"/>
  <c r="Q398"/>
  <c r="Q397"/>
  <c r="Q396"/>
  <c r="Q395"/>
  <c r="Q394"/>
  <c r="Z403"/>
  <c r="Z402"/>
  <c r="Z401"/>
  <c r="Z400"/>
  <c r="Z399"/>
  <c r="Z398"/>
  <c r="Z397"/>
  <c r="Z396"/>
  <c r="Z395"/>
  <c r="Z394"/>
  <c r="Z344"/>
  <c r="J716" i="11"/>
  <c r="L716" s="1"/>
  <c r="M654"/>
  <c r="K579"/>
  <c r="M579"/>
  <c r="K669"/>
  <c r="J415"/>
  <c r="K415" s="1"/>
  <c r="J129"/>
  <c r="N129" s="1"/>
  <c r="L396" i="29"/>
  <c r="J397"/>
  <c r="L337"/>
  <c r="J338"/>
  <c r="L278"/>
  <c r="J279"/>
  <c r="L219"/>
  <c r="J220"/>
  <c r="L161"/>
  <c r="J162"/>
  <c r="L309"/>
  <c r="J310"/>
  <c r="L250"/>
  <c r="J251"/>
  <c r="L191"/>
  <c r="J192"/>
  <c r="AE33"/>
  <c r="L189" i="11"/>
  <c r="K519"/>
  <c r="L519"/>
  <c r="M189"/>
  <c r="K189"/>
  <c r="M744"/>
  <c r="K654"/>
  <c r="M429"/>
  <c r="K744"/>
  <c r="J204"/>
  <c r="N204" s="1"/>
  <c r="K429"/>
  <c r="L387" i="29"/>
  <c r="J388"/>
  <c r="L388" s="1"/>
  <c r="L449"/>
  <c r="J39" i="11"/>
  <c r="K39" s="1"/>
  <c r="M249"/>
  <c r="N249"/>
  <c r="L249"/>
  <c r="J328" i="29"/>
  <c r="L328" s="1"/>
  <c r="L327"/>
  <c r="J177"/>
  <c r="L176"/>
  <c r="J475" i="11"/>
  <c r="M475" s="1"/>
  <c r="M594"/>
  <c r="M354"/>
  <c r="M549"/>
  <c r="L669"/>
  <c r="J700"/>
  <c r="M700" s="1"/>
  <c r="N537"/>
  <c r="L537"/>
  <c r="K549"/>
  <c r="K388"/>
  <c r="K389" s="1"/>
  <c r="K537"/>
  <c r="K538" s="1"/>
  <c r="K539" s="1"/>
  <c r="N99"/>
  <c r="M99"/>
  <c r="K99"/>
  <c r="L594"/>
  <c r="J565"/>
  <c r="M565" s="1"/>
  <c r="J625"/>
  <c r="L625" s="1"/>
  <c r="M388"/>
  <c r="J340"/>
  <c r="M340" s="1"/>
  <c r="J161"/>
  <c r="K161" s="1"/>
  <c r="J640"/>
  <c r="K354"/>
  <c r="J54"/>
  <c r="K54" s="1"/>
  <c r="J400"/>
  <c r="M400" s="1"/>
  <c r="M369"/>
  <c r="L369"/>
  <c r="J279"/>
  <c r="L279" s="1"/>
  <c r="L388"/>
  <c r="J265"/>
  <c r="L265" s="1"/>
  <c r="J144"/>
  <c r="L144" s="1"/>
  <c r="M311"/>
  <c r="J312" s="1"/>
  <c r="N312" s="1"/>
  <c r="M612"/>
  <c r="J613" s="1"/>
  <c r="L613" s="1"/>
  <c r="K324"/>
  <c r="L324"/>
  <c r="M114"/>
  <c r="J174"/>
  <c r="L174" s="1"/>
  <c r="K612"/>
  <c r="K311"/>
  <c r="N311"/>
  <c r="K114"/>
  <c r="L114"/>
  <c r="K504"/>
  <c r="M504"/>
  <c r="L504"/>
  <c r="N504"/>
  <c r="R237" i="30"/>
  <c r="T237" s="1"/>
  <c r="R238"/>
  <c r="T238" s="1"/>
  <c r="R235" i="29"/>
  <c r="T235" s="1"/>
  <c r="R223" i="30"/>
  <c r="T223" s="1"/>
  <c r="J219" i="11"/>
  <c r="N219" s="1"/>
  <c r="R231" i="29"/>
  <c r="T231" s="1"/>
  <c r="R234" i="30"/>
  <c r="R96"/>
  <c r="R85"/>
  <c r="T85" s="1"/>
  <c r="K237" i="11"/>
  <c r="N612"/>
  <c r="R114" i="30"/>
  <c r="R236"/>
  <c r="T236" s="1"/>
  <c r="R235"/>
  <c r="T235" s="1"/>
  <c r="R82"/>
  <c r="L11" i="11"/>
  <c r="N11"/>
  <c r="M11"/>
  <c r="J12" s="1"/>
  <c r="R94" i="30"/>
  <c r="AE40" i="29"/>
  <c r="R79" i="30"/>
  <c r="R87"/>
  <c r="T87" s="1"/>
  <c r="R88"/>
  <c r="T88" s="1"/>
  <c r="R215"/>
  <c r="R112"/>
  <c r="R217"/>
  <c r="R214"/>
  <c r="R219"/>
  <c r="L209"/>
  <c r="R202" s="1"/>
  <c r="R507" i="11"/>
  <c r="T507" s="1"/>
  <c r="V507" s="1"/>
  <c r="S507"/>
  <c r="Q508" s="1"/>
  <c r="Q509" s="1"/>
  <c r="S417"/>
  <c r="Q418" s="1"/>
  <c r="R417"/>
  <c r="T417" s="1"/>
  <c r="V417" s="1"/>
  <c r="R569"/>
  <c r="R232" i="29"/>
  <c r="T232" s="1"/>
  <c r="R237"/>
  <c r="T237" s="1"/>
  <c r="AC25" s="1"/>
  <c r="R238"/>
  <c r="T238" s="1"/>
  <c r="AC26" s="1"/>
  <c r="R101" i="30"/>
  <c r="T101" s="1"/>
  <c r="R103"/>
  <c r="T103" s="1"/>
  <c r="R98"/>
  <c r="AE39" i="29"/>
  <c r="R221" i="30"/>
  <c r="T221" s="1"/>
  <c r="R220"/>
  <c r="T220" s="1"/>
  <c r="AB23" s="1"/>
  <c r="R222"/>
  <c r="T222" s="1"/>
  <c r="R218"/>
  <c r="J86" i="11"/>
  <c r="R113" i="30"/>
  <c r="R116"/>
  <c r="T116" s="1"/>
  <c r="R117"/>
  <c r="T117" s="1"/>
  <c r="R230"/>
  <c r="R233"/>
  <c r="R232"/>
  <c r="R231"/>
  <c r="R83"/>
  <c r="R84"/>
  <c r="R81"/>
  <c r="R80"/>
  <c r="L104" i="29"/>
  <c r="R99" s="1"/>
  <c r="T99" s="1"/>
  <c r="AD8" s="1"/>
  <c r="R230"/>
  <c r="T230" s="1"/>
  <c r="R229"/>
  <c r="T229" s="1"/>
  <c r="R234"/>
  <c r="T234" s="1"/>
  <c r="R233"/>
  <c r="T233" s="1"/>
  <c r="R111" i="30"/>
  <c r="R110"/>
  <c r="R115"/>
  <c r="T115" s="1"/>
  <c r="R109"/>
  <c r="R95"/>
  <c r="R97"/>
  <c r="R100"/>
  <c r="T100" s="1"/>
  <c r="R99"/>
  <c r="L299"/>
  <c r="L59" i="29"/>
  <c r="R54" s="1"/>
  <c r="T54" s="1"/>
  <c r="AA8" s="1"/>
  <c r="L149" i="30"/>
  <c r="L149" i="29"/>
  <c r="L254" i="30"/>
  <c r="J69" i="11"/>
  <c r="K69" s="1"/>
  <c r="R343"/>
  <c r="Q344"/>
  <c r="S343"/>
  <c r="R28" i="30"/>
  <c r="T28" s="1"/>
  <c r="R19"/>
  <c r="R23"/>
  <c r="R20"/>
  <c r="R24"/>
  <c r="T24" s="1"/>
  <c r="R26"/>
  <c r="T26" s="1"/>
  <c r="R21"/>
  <c r="R25"/>
  <c r="T25" s="1"/>
  <c r="R22"/>
  <c r="R27"/>
  <c r="T27" s="1"/>
  <c r="T537" i="11"/>
  <c r="V537" s="1"/>
  <c r="L359" i="29"/>
  <c r="L74"/>
  <c r="R70" s="1"/>
  <c r="T70" s="1"/>
  <c r="AB9" s="1"/>
  <c r="R538" i="11"/>
  <c r="T538" s="1"/>
  <c r="V538" s="1"/>
  <c r="S538"/>
  <c r="T491"/>
  <c r="V491" s="1"/>
  <c r="S327"/>
  <c r="Q328" s="1"/>
  <c r="R327"/>
  <c r="T403"/>
  <c r="V403" s="1"/>
  <c r="V404" s="1"/>
  <c r="R404"/>
  <c r="R462"/>
  <c r="T462" s="1"/>
  <c r="V462" s="1"/>
  <c r="S462"/>
  <c r="Q463" s="1"/>
  <c r="Q464" s="1"/>
  <c r="T477"/>
  <c r="V477" s="1"/>
  <c r="S552"/>
  <c r="Q553" s="1"/>
  <c r="Q554" s="1"/>
  <c r="R552"/>
  <c r="T552" s="1"/>
  <c r="V552" s="1"/>
  <c r="M538"/>
  <c r="L538"/>
  <c r="N538"/>
  <c r="N518"/>
  <c r="D519"/>
  <c r="R264" i="29"/>
  <c r="T264" s="1"/>
  <c r="R267"/>
  <c r="T267" s="1"/>
  <c r="AE25" s="1"/>
  <c r="R260"/>
  <c r="T260" s="1"/>
  <c r="R262"/>
  <c r="T262" s="1"/>
  <c r="R259"/>
  <c r="T259" s="1"/>
  <c r="R265"/>
  <c r="T265" s="1"/>
  <c r="R268"/>
  <c r="T268" s="1"/>
  <c r="AE26" s="1"/>
  <c r="R266"/>
  <c r="T266" s="1"/>
  <c r="AE24" s="1"/>
  <c r="R261"/>
  <c r="T261" s="1"/>
  <c r="R263"/>
  <c r="T263" s="1"/>
  <c r="S522" i="11"/>
  <c r="Q523" s="1"/>
  <c r="Q524" s="1"/>
  <c r="R522"/>
  <c r="T522" s="1"/>
  <c r="V522" s="1"/>
  <c r="S492"/>
  <c r="Q493" s="1"/>
  <c r="Q494" s="1"/>
  <c r="R492"/>
  <c r="T492" s="1"/>
  <c r="V492" s="1"/>
  <c r="S478"/>
  <c r="Q479"/>
  <c r="R478"/>
  <c r="T478" s="1"/>
  <c r="V478" s="1"/>
  <c r="D622"/>
  <c r="N621"/>
  <c r="R387"/>
  <c r="T387" s="1"/>
  <c r="V387" s="1"/>
  <c r="S387"/>
  <c r="Q388" s="1"/>
  <c r="M237"/>
  <c r="J238" s="1"/>
  <c r="N237"/>
  <c r="L237"/>
  <c r="R39" i="30"/>
  <c r="R34"/>
  <c r="R42"/>
  <c r="T42" s="1"/>
  <c r="R40"/>
  <c r="T40" s="1"/>
  <c r="R43"/>
  <c r="T43" s="1"/>
  <c r="R35"/>
  <c r="R36"/>
  <c r="R38"/>
  <c r="R37"/>
  <c r="R41"/>
  <c r="T41" s="1"/>
  <c r="R432" i="11"/>
  <c r="T432" s="1"/>
  <c r="V432" s="1"/>
  <c r="S432"/>
  <c r="Q433" s="1"/>
  <c r="S598"/>
  <c r="R598"/>
  <c r="S357"/>
  <c r="Q358" s="1"/>
  <c r="R357"/>
  <c r="T357" s="1"/>
  <c r="V357" s="1"/>
  <c r="D404"/>
  <c r="D409" s="1"/>
  <c r="V374"/>
  <c r="J444"/>
  <c r="J294"/>
  <c r="K294" s="1"/>
  <c r="L44" i="29"/>
  <c r="L119"/>
  <c r="L134"/>
  <c r="L29"/>
  <c r="L299"/>
  <c r="R374" i="11"/>
  <c r="T313"/>
  <c r="V313" s="1"/>
  <c r="V314" s="1"/>
  <c r="R314"/>
  <c r="D320"/>
  <c r="N319"/>
  <c r="D697"/>
  <c r="N696"/>
  <c r="T583"/>
  <c r="V583" s="1"/>
  <c r="V584" s="1"/>
  <c r="R584"/>
  <c r="L87" i="29"/>
  <c r="J88"/>
  <c r="L88" s="1"/>
  <c r="S448" i="11"/>
  <c r="R448"/>
  <c r="D548"/>
  <c r="N547"/>
  <c r="K461" l="1"/>
  <c r="L461"/>
  <c r="M461"/>
  <c r="J462" s="1"/>
  <c r="M462" s="1"/>
  <c r="J463" s="1"/>
  <c r="L463" s="1"/>
  <c r="R411" i="29"/>
  <c r="R415"/>
  <c r="L427"/>
  <c r="R409"/>
  <c r="R413"/>
  <c r="R417"/>
  <c r="R410"/>
  <c r="R412"/>
  <c r="R414"/>
  <c r="R416"/>
  <c r="J730" i="11"/>
  <c r="L730" s="1"/>
  <c r="J490"/>
  <c r="L490" s="1"/>
  <c r="L426" i="29"/>
  <c r="T20" i="30"/>
  <c r="Y4" s="1"/>
  <c r="T19"/>
  <c r="Y3" s="1"/>
  <c r="T22"/>
  <c r="Y6" s="1"/>
  <c r="T21"/>
  <c r="Y5" s="1"/>
  <c r="T23"/>
  <c r="Y7" s="1"/>
  <c r="L419"/>
  <c r="R417" s="1"/>
  <c r="T417" s="1"/>
  <c r="AE39" s="1"/>
  <c r="L269"/>
  <c r="R268" s="1"/>
  <c r="T268" s="1"/>
  <c r="AE26" s="1"/>
  <c r="R298"/>
  <c r="T298" s="1"/>
  <c r="R297"/>
  <c r="T297" s="1"/>
  <c r="AG25" s="1"/>
  <c r="R296"/>
  <c r="T296" s="1"/>
  <c r="R295"/>
  <c r="T295" s="1"/>
  <c r="R294"/>
  <c r="R293"/>
  <c r="R292"/>
  <c r="R291"/>
  <c r="R290"/>
  <c r="R289"/>
  <c r="R253"/>
  <c r="T253" s="1"/>
  <c r="R252"/>
  <c r="T252" s="1"/>
  <c r="R251"/>
  <c r="T251" s="1"/>
  <c r="R250"/>
  <c r="T250" s="1"/>
  <c r="R249"/>
  <c r="R248"/>
  <c r="R247"/>
  <c r="R246"/>
  <c r="R245"/>
  <c r="R244"/>
  <c r="T244" s="1"/>
  <c r="J432"/>
  <c r="L431"/>
  <c r="J403"/>
  <c r="L403" s="1"/>
  <c r="L402"/>
  <c r="X20"/>
  <c r="X21"/>
  <c r="X18"/>
  <c r="Y21"/>
  <c r="Y20"/>
  <c r="X19"/>
  <c r="Y19"/>
  <c r="Z20"/>
  <c r="Z22"/>
  <c r="Z18"/>
  <c r="AF23"/>
  <c r="AC24"/>
  <c r="AF25"/>
  <c r="AC25"/>
  <c r="AF24"/>
  <c r="AC23"/>
  <c r="AC26"/>
  <c r="AF26"/>
  <c r="AF22"/>
  <c r="AC17"/>
  <c r="Z17"/>
  <c r="Y17"/>
  <c r="Y35"/>
  <c r="AA33"/>
  <c r="AB32"/>
  <c r="AB35"/>
  <c r="AG35"/>
  <c r="Z36"/>
  <c r="AB34"/>
  <c r="AB33"/>
  <c r="AB36"/>
  <c r="AC35"/>
  <c r="AB31"/>
  <c r="J25" i="11"/>
  <c r="M25" s="1"/>
  <c r="Z425" i="29"/>
  <c r="L132" i="30"/>
  <c r="J133"/>
  <c r="L133" s="1"/>
  <c r="L134" s="1"/>
  <c r="Z431" i="29"/>
  <c r="Q425"/>
  <c r="Z426"/>
  <c r="X13" i="30"/>
  <c r="Q433" i="29"/>
  <c r="Q427"/>
  <c r="Z429"/>
  <c r="Z433"/>
  <c r="L367"/>
  <c r="J368"/>
  <c r="T445" i="30"/>
  <c r="T441"/>
  <c r="T446"/>
  <c r="T440"/>
  <c r="T439"/>
  <c r="T442"/>
  <c r="T444"/>
  <c r="T386"/>
  <c r="T380"/>
  <c r="T385"/>
  <c r="T381"/>
  <c r="T379"/>
  <c r="T384"/>
  <c r="T382"/>
  <c r="T350"/>
  <c r="T353"/>
  <c r="T354"/>
  <c r="T349"/>
  <c r="T352"/>
  <c r="T338"/>
  <c r="T334"/>
  <c r="T336"/>
  <c r="T335"/>
  <c r="T337"/>
  <c r="T321"/>
  <c r="T322"/>
  <c r="T319"/>
  <c r="T320"/>
  <c r="T324"/>
  <c r="T306"/>
  <c r="T304"/>
  <c r="T309"/>
  <c r="T307"/>
  <c r="T308"/>
  <c r="T305"/>
  <c r="T278"/>
  <c r="T275"/>
  <c r="T277"/>
  <c r="T276"/>
  <c r="T274"/>
  <c r="Q429" i="29"/>
  <c r="Z427"/>
  <c r="T233" i="30"/>
  <c r="T231"/>
  <c r="T232"/>
  <c r="T230"/>
  <c r="T234"/>
  <c r="Z432" i="29"/>
  <c r="T214" i="30"/>
  <c r="T218"/>
  <c r="AB21" s="1"/>
  <c r="T219"/>
  <c r="T217"/>
  <c r="T215"/>
  <c r="T202"/>
  <c r="T111"/>
  <c r="AE5" s="1"/>
  <c r="T113"/>
  <c r="AE7" s="1"/>
  <c r="T112"/>
  <c r="AE6" s="1"/>
  <c r="T109"/>
  <c r="AE3" s="1"/>
  <c r="T110"/>
  <c r="AE4" s="1"/>
  <c r="T114"/>
  <c r="T95"/>
  <c r="AD4" s="1"/>
  <c r="T98"/>
  <c r="AD7" s="1"/>
  <c r="T99"/>
  <c r="T97"/>
  <c r="AD6" s="1"/>
  <c r="T94"/>
  <c r="AD3" s="1"/>
  <c r="T96"/>
  <c r="AD5" s="1"/>
  <c r="T80"/>
  <c r="AC4" s="1"/>
  <c r="T84"/>
  <c r="T82"/>
  <c r="AC6" s="1"/>
  <c r="T81"/>
  <c r="AC5" s="1"/>
  <c r="T83"/>
  <c r="AC7" s="1"/>
  <c r="T79"/>
  <c r="AC3" s="1"/>
  <c r="T38"/>
  <c r="Z7" s="1"/>
  <c r="T35"/>
  <c r="Z4" s="1"/>
  <c r="T34"/>
  <c r="Z3" s="1"/>
  <c r="T37"/>
  <c r="Z6" s="1"/>
  <c r="T36"/>
  <c r="Z5" s="1"/>
  <c r="T39"/>
  <c r="Q431" i="29"/>
  <c r="Q424"/>
  <c r="Q432"/>
  <c r="Q428"/>
  <c r="Q430"/>
  <c r="Q426"/>
  <c r="Z374"/>
  <c r="Z424"/>
  <c r="Z428"/>
  <c r="Z430"/>
  <c r="Z404"/>
  <c r="R448"/>
  <c r="R447"/>
  <c r="R446"/>
  <c r="R445"/>
  <c r="R444"/>
  <c r="R443"/>
  <c r="R442"/>
  <c r="R441"/>
  <c r="R440"/>
  <c r="R439"/>
  <c r="R358"/>
  <c r="R357"/>
  <c r="R356"/>
  <c r="R355"/>
  <c r="R354"/>
  <c r="R353"/>
  <c r="R352"/>
  <c r="R351"/>
  <c r="R350"/>
  <c r="R349"/>
  <c r="AA40"/>
  <c r="J670" i="11"/>
  <c r="K670" s="1"/>
  <c r="R205" i="29"/>
  <c r="T205" s="1"/>
  <c r="AA23" s="1"/>
  <c r="K716" i="11"/>
  <c r="R207" i="29"/>
  <c r="T207" s="1"/>
  <c r="AA25" s="1"/>
  <c r="M716" i="11"/>
  <c r="M129"/>
  <c r="L415"/>
  <c r="M415"/>
  <c r="J580"/>
  <c r="M580" s="1"/>
  <c r="R203" i="29"/>
  <c r="T203" s="1"/>
  <c r="AA21" s="1"/>
  <c r="R204"/>
  <c r="T204" s="1"/>
  <c r="AA22" s="1"/>
  <c r="R200"/>
  <c r="T200" s="1"/>
  <c r="AA18" s="1"/>
  <c r="R206"/>
  <c r="T206" s="1"/>
  <c r="AA24" s="1"/>
  <c r="R202"/>
  <c r="T202" s="1"/>
  <c r="AA20" s="1"/>
  <c r="R199"/>
  <c r="T199" s="1"/>
  <c r="AA17" s="1"/>
  <c r="R201"/>
  <c r="T201" s="1"/>
  <c r="AA19" s="1"/>
  <c r="K129" i="11"/>
  <c r="L129"/>
  <c r="J655"/>
  <c r="M655" s="1"/>
  <c r="J398" i="29"/>
  <c r="L397"/>
  <c r="J339"/>
  <c r="L338"/>
  <c r="L279"/>
  <c r="J280"/>
  <c r="J221"/>
  <c r="L220"/>
  <c r="J163"/>
  <c r="L163" s="1"/>
  <c r="L162"/>
  <c r="J429"/>
  <c r="L428"/>
  <c r="L310"/>
  <c r="J311"/>
  <c r="J252"/>
  <c r="L251"/>
  <c r="L192"/>
  <c r="J193"/>
  <c r="L193" s="1"/>
  <c r="AE21"/>
  <c r="AE23"/>
  <c r="AE20"/>
  <c r="AC22"/>
  <c r="AC18"/>
  <c r="AC23"/>
  <c r="AE19"/>
  <c r="AE18"/>
  <c r="AE22"/>
  <c r="AC21"/>
  <c r="AC20"/>
  <c r="AC19"/>
  <c r="AE17"/>
  <c r="AC17"/>
  <c r="AE37"/>
  <c r="AE34"/>
  <c r="AE32"/>
  <c r="AE38"/>
  <c r="AE36"/>
  <c r="AE35"/>
  <c r="AE31"/>
  <c r="J520" i="11"/>
  <c r="M520" s="1"/>
  <c r="J190"/>
  <c r="M190" s="1"/>
  <c r="J595"/>
  <c r="L595" s="1"/>
  <c r="J745"/>
  <c r="L745" s="1"/>
  <c r="J430"/>
  <c r="L430" s="1"/>
  <c r="K204"/>
  <c r="M204"/>
  <c r="L204"/>
  <c r="N39"/>
  <c r="L389" i="29"/>
  <c r="AG40"/>
  <c r="AG39"/>
  <c r="L39" i="11"/>
  <c r="M39"/>
  <c r="J250"/>
  <c r="K250" s="1"/>
  <c r="J355"/>
  <c r="K355" s="1"/>
  <c r="L329" i="29"/>
  <c r="R323" s="1"/>
  <c r="T323" s="1"/>
  <c r="J178"/>
  <c r="L178" s="1"/>
  <c r="L177"/>
  <c r="N475" i="11"/>
  <c r="L475"/>
  <c r="K475"/>
  <c r="J550"/>
  <c r="M550" s="1"/>
  <c r="K565"/>
  <c r="L700"/>
  <c r="K700"/>
  <c r="L565"/>
  <c r="J100"/>
  <c r="M100" s="1"/>
  <c r="M625"/>
  <c r="K625"/>
  <c r="N161"/>
  <c r="L340"/>
  <c r="K340"/>
  <c r="L161"/>
  <c r="M161"/>
  <c r="J162" s="1"/>
  <c r="K162" s="1"/>
  <c r="N54"/>
  <c r="L54"/>
  <c r="K174"/>
  <c r="M54"/>
  <c r="L640"/>
  <c r="M640"/>
  <c r="K640"/>
  <c r="J370"/>
  <c r="L370" s="1"/>
  <c r="K312"/>
  <c r="K400"/>
  <c r="L400"/>
  <c r="N400"/>
  <c r="M613"/>
  <c r="M174"/>
  <c r="K265"/>
  <c r="K279"/>
  <c r="K613"/>
  <c r="K614" s="1"/>
  <c r="J325"/>
  <c r="K325" s="1"/>
  <c r="N265"/>
  <c r="M265"/>
  <c r="N144"/>
  <c r="N279"/>
  <c r="L312"/>
  <c r="M279"/>
  <c r="N613"/>
  <c r="M219"/>
  <c r="M312"/>
  <c r="J313" s="1"/>
  <c r="M313" s="1"/>
  <c r="K144"/>
  <c r="M144"/>
  <c r="N174"/>
  <c r="K219"/>
  <c r="J115"/>
  <c r="M115" s="1"/>
  <c r="R51" i="29"/>
  <c r="T51" s="1"/>
  <c r="AA5" s="1"/>
  <c r="L219" i="11"/>
  <c r="J505"/>
  <c r="L505" s="1"/>
  <c r="R100" i="29"/>
  <c r="T100" s="1"/>
  <c r="AD9" s="1"/>
  <c r="R49"/>
  <c r="T49" s="1"/>
  <c r="AA3" s="1"/>
  <c r="R50"/>
  <c r="T50" s="1"/>
  <c r="AA4" s="1"/>
  <c r="R57"/>
  <c r="T57" s="1"/>
  <c r="AA11" s="1"/>
  <c r="R53"/>
  <c r="T53" s="1"/>
  <c r="AA7" s="1"/>
  <c r="R103"/>
  <c r="T103" s="1"/>
  <c r="AD12" s="1"/>
  <c r="V539" i="11"/>
  <c r="R96" i="29"/>
  <c r="T96" s="1"/>
  <c r="AD5" s="1"/>
  <c r="K238" i="11"/>
  <c r="K239" s="1"/>
  <c r="R205" i="30"/>
  <c r="T205" s="1"/>
  <c r="AA23" s="1"/>
  <c r="R56" i="29"/>
  <c r="T56" s="1"/>
  <c r="AA10" s="1"/>
  <c r="R55"/>
  <c r="T55" s="1"/>
  <c r="AA9" s="1"/>
  <c r="R52"/>
  <c r="T52" s="1"/>
  <c r="AA6" s="1"/>
  <c r="R58"/>
  <c r="T58" s="1"/>
  <c r="AA12" s="1"/>
  <c r="R102"/>
  <c r="T102" s="1"/>
  <c r="AD11" s="1"/>
  <c r="R98"/>
  <c r="T98" s="1"/>
  <c r="AD7" s="1"/>
  <c r="R200" i="30"/>
  <c r="R199"/>
  <c r="R208"/>
  <c r="T208" s="1"/>
  <c r="R207"/>
  <c r="T207" s="1"/>
  <c r="K12" i="11"/>
  <c r="N12"/>
  <c r="M12"/>
  <c r="J13" s="1"/>
  <c r="L12"/>
  <c r="R97" i="29"/>
  <c r="T97" s="1"/>
  <c r="AD6" s="1"/>
  <c r="R95"/>
  <c r="T95" s="1"/>
  <c r="AD4" s="1"/>
  <c r="R101"/>
  <c r="T101" s="1"/>
  <c r="AD10" s="1"/>
  <c r="R94"/>
  <c r="T94" s="1"/>
  <c r="AD3" s="1"/>
  <c r="R203" i="30"/>
  <c r="R206"/>
  <c r="T206" s="1"/>
  <c r="R201"/>
  <c r="R204"/>
  <c r="R65" i="29"/>
  <c r="T65" s="1"/>
  <c r="AB4" s="1"/>
  <c r="M86" i="11"/>
  <c r="J87" s="1"/>
  <c r="N86"/>
  <c r="L86"/>
  <c r="K86"/>
  <c r="Q419"/>
  <c r="S418"/>
  <c r="R418"/>
  <c r="R508"/>
  <c r="S508"/>
  <c r="AA39" i="29"/>
  <c r="R64"/>
  <c r="T64" s="1"/>
  <c r="AB3" s="1"/>
  <c r="R66"/>
  <c r="T66" s="1"/>
  <c r="AB5" s="1"/>
  <c r="R73"/>
  <c r="T73" s="1"/>
  <c r="AB12" s="1"/>
  <c r="R68"/>
  <c r="T68" s="1"/>
  <c r="AB7" s="1"/>
  <c r="R67"/>
  <c r="T67" s="1"/>
  <c r="AB6" s="1"/>
  <c r="R72"/>
  <c r="T72" s="1"/>
  <c r="AB11" s="1"/>
  <c r="R69"/>
  <c r="T69" s="1"/>
  <c r="AB8" s="1"/>
  <c r="R71"/>
  <c r="T71" s="1"/>
  <c r="AB10" s="1"/>
  <c r="R139" i="30"/>
  <c r="R142"/>
  <c r="R147"/>
  <c r="T147" s="1"/>
  <c r="R144"/>
  <c r="R141"/>
  <c r="R140"/>
  <c r="R148"/>
  <c r="T148" s="1"/>
  <c r="R146"/>
  <c r="T146" s="1"/>
  <c r="R145"/>
  <c r="T145" s="1"/>
  <c r="R143"/>
  <c r="R145" i="29"/>
  <c r="T145" s="1"/>
  <c r="AG9" s="1"/>
  <c r="R144"/>
  <c r="T144" s="1"/>
  <c r="AG8" s="1"/>
  <c r="R146"/>
  <c r="T146" s="1"/>
  <c r="AG10" s="1"/>
  <c r="R139"/>
  <c r="T139" s="1"/>
  <c r="AG3" s="1"/>
  <c r="R143"/>
  <c r="T143" s="1"/>
  <c r="AG7" s="1"/>
  <c r="R140"/>
  <c r="T140" s="1"/>
  <c r="AG4" s="1"/>
  <c r="R141"/>
  <c r="T141" s="1"/>
  <c r="AG5" s="1"/>
  <c r="R142"/>
  <c r="T142" s="1"/>
  <c r="AG6" s="1"/>
  <c r="R147"/>
  <c r="T147" s="1"/>
  <c r="AG11" s="1"/>
  <c r="R148"/>
  <c r="T148" s="1"/>
  <c r="AG12" s="1"/>
  <c r="N69" i="11"/>
  <c r="M69"/>
  <c r="L69"/>
  <c r="R344"/>
  <c r="T343"/>
  <c r="V343" s="1"/>
  <c r="V344" s="1"/>
  <c r="R539"/>
  <c r="R479"/>
  <c r="R116" i="29"/>
  <c r="T116" s="1"/>
  <c r="AE10" s="1"/>
  <c r="R109"/>
  <c r="T109" s="1"/>
  <c r="AE3" s="1"/>
  <c r="R118"/>
  <c r="T118" s="1"/>
  <c r="AE12" s="1"/>
  <c r="R113"/>
  <c r="T113" s="1"/>
  <c r="AE7" s="1"/>
  <c r="R111"/>
  <c r="T111" s="1"/>
  <c r="AE5" s="1"/>
  <c r="R117"/>
  <c r="T117" s="1"/>
  <c r="AE11" s="1"/>
  <c r="R114"/>
  <c r="T114" s="1"/>
  <c r="AE8" s="1"/>
  <c r="R112"/>
  <c r="T112" s="1"/>
  <c r="AE6" s="1"/>
  <c r="R115"/>
  <c r="T115" s="1"/>
  <c r="AE9" s="1"/>
  <c r="R110"/>
  <c r="T110" s="1"/>
  <c r="AE4" s="1"/>
  <c r="R433" i="11"/>
  <c r="S433"/>
  <c r="Q434"/>
  <c r="L238"/>
  <c r="M238"/>
  <c r="N238"/>
  <c r="S493"/>
  <c r="R493"/>
  <c r="T493" s="1"/>
  <c r="V493" s="1"/>
  <c r="V494" s="1"/>
  <c r="N519"/>
  <c r="D520"/>
  <c r="R553"/>
  <c r="S553"/>
  <c r="Q329"/>
  <c r="R328"/>
  <c r="T328" s="1"/>
  <c r="V328" s="1"/>
  <c r="S328"/>
  <c r="R27" i="29"/>
  <c r="T27" s="1"/>
  <c r="R20"/>
  <c r="T20" s="1"/>
  <c r="Y4" s="1"/>
  <c r="R19"/>
  <c r="T19" s="1"/>
  <c r="Y3" s="1"/>
  <c r="R21"/>
  <c r="T21" s="1"/>
  <c r="Y5" s="1"/>
  <c r="R26"/>
  <c r="T26" s="1"/>
  <c r="Y10" s="1"/>
  <c r="R24"/>
  <c r="T24" s="1"/>
  <c r="Y8" s="1"/>
  <c r="R22"/>
  <c r="T22" s="1"/>
  <c r="Y6" s="1"/>
  <c r="R28"/>
  <c r="T28" s="1"/>
  <c r="R25"/>
  <c r="T25" s="1"/>
  <c r="Y9" s="1"/>
  <c r="R23"/>
  <c r="T23" s="1"/>
  <c r="Y7" s="1"/>
  <c r="R38"/>
  <c r="T38" s="1"/>
  <c r="Z7" s="1"/>
  <c r="R42"/>
  <c r="T42" s="1"/>
  <c r="R43"/>
  <c r="T43" s="1"/>
  <c r="R39"/>
  <c r="T39" s="1"/>
  <c r="Z8" s="1"/>
  <c r="R40"/>
  <c r="T40" s="1"/>
  <c r="Z9" s="1"/>
  <c r="R34"/>
  <c r="T34" s="1"/>
  <c r="Z3" s="1"/>
  <c r="R36"/>
  <c r="T36" s="1"/>
  <c r="Z5" s="1"/>
  <c r="R41"/>
  <c r="T41" s="1"/>
  <c r="Z10" s="1"/>
  <c r="R37"/>
  <c r="T37" s="1"/>
  <c r="Z6" s="1"/>
  <c r="R35"/>
  <c r="T35" s="1"/>
  <c r="Z4" s="1"/>
  <c r="D410" i="11"/>
  <c r="N409"/>
  <c r="T598"/>
  <c r="V598" s="1"/>
  <c r="V599" s="1"/>
  <c r="R599"/>
  <c r="R295" i="29"/>
  <c r="T295" s="1"/>
  <c r="R291"/>
  <c r="T291" s="1"/>
  <c r="R298"/>
  <c r="T298" s="1"/>
  <c r="AG26" s="1"/>
  <c r="R294"/>
  <c r="T294" s="1"/>
  <c r="R292"/>
  <c r="T292" s="1"/>
  <c r="R290"/>
  <c r="T290" s="1"/>
  <c r="R297"/>
  <c r="T297" s="1"/>
  <c r="AG25" s="1"/>
  <c r="R293"/>
  <c r="T293" s="1"/>
  <c r="R296"/>
  <c r="T296" s="1"/>
  <c r="AG24" s="1"/>
  <c r="R289"/>
  <c r="T289" s="1"/>
  <c r="R131"/>
  <c r="T131" s="1"/>
  <c r="AF10" s="1"/>
  <c r="R125"/>
  <c r="T125" s="1"/>
  <c r="AF4" s="1"/>
  <c r="R133"/>
  <c r="T133" s="1"/>
  <c r="AF12" s="1"/>
  <c r="R130"/>
  <c r="T130" s="1"/>
  <c r="AF9" s="1"/>
  <c r="R132"/>
  <c r="T132" s="1"/>
  <c r="AF11" s="1"/>
  <c r="R127"/>
  <c r="T127" s="1"/>
  <c r="AF6" s="1"/>
  <c r="R126"/>
  <c r="T126" s="1"/>
  <c r="AF5" s="1"/>
  <c r="R124"/>
  <c r="T124" s="1"/>
  <c r="AF3" s="1"/>
  <c r="R129"/>
  <c r="T129" s="1"/>
  <c r="AF8" s="1"/>
  <c r="R128"/>
  <c r="T128" s="1"/>
  <c r="AF7" s="1"/>
  <c r="L294" i="11"/>
  <c r="N294"/>
  <c r="M294"/>
  <c r="M444"/>
  <c r="L444"/>
  <c r="Q359"/>
  <c r="R358"/>
  <c r="S358"/>
  <c r="S388"/>
  <c r="Q389"/>
  <c r="R388"/>
  <c r="T388" s="1"/>
  <c r="V388" s="1"/>
  <c r="V389" s="1"/>
  <c r="D623"/>
  <c r="N622"/>
  <c r="R523"/>
  <c r="T523" s="1"/>
  <c r="V523" s="1"/>
  <c r="V524" s="1"/>
  <c r="S523"/>
  <c r="R463"/>
  <c r="T463" s="1"/>
  <c r="V463" s="1"/>
  <c r="V464" s="1"/>
  <c r="S463"/>
  <c r="T327"/>
  <c r="V327" s="1"/>
  <c r="K444"/>
  <c r="V479"/>
  <c r="N548"/>
  <c r="D549"/>
  <c r="T448"/>
  <c r="V448" s="1"/>
  <c r="R449"/>
  <c r="N697"/>
  <c r="D698"/>
  <c r="D321"/>
  <c r="N320"/>
  <c r="L89" i="29"/>
  <c r="R418" i="30" l="1"/>
  <c r="T418" s="1"/>
  <c r="AE40" s="1"/>
  <c r="K730" i="11"/>
  <c r="M730"/>
  <c r="R265" i="30"/>
  <c r="T265" s="1"/>
  <c r="AE23" s="1"/>
  <c r="J295" i="11"/>
  <c r="K295" s="1"/>
  <c r="N490"/>
  <c r="L462"/>
  <c r="K462"/>
  <c r="K463" s="1"/>
  <c r="K464" s="1"/>
  <c r="N462"/>
  <c r="M463"/>
  <c r="N463"/>
  <c r="Y13" i="30"/>
  <c r="K490" i="11"/>
  <c r="K25"/>
  <c r="M490"/>
  <c r="J491" s="1"/>
  <c r="R410" i="30"/>
  <c r="T410" s="1"/>
  <c r="AE32" s="1"/>
  <c r="R414"/>
  <c r="T414" s="1"/>
  <c r="R412"/>
  <c r="T412" s="1"/>
  <c r="AE34" s="1"/>
  <c r="R416"/>
  <c r="T416" s="1"/>
  <c r="AE38" s="1"/>
  <c r="R261"/>
  <c r="T261" s="1"/>
  <c r="R409"/>
  <c r="T409" s="1"/>
  <c r="AE31" s="1"/>
  <c r="R411"/>
  <c r="T411" s="1"/>
  <c r="AE33" s="1"/>
  <c r="R413"/>
  <c r="T413" s="1"/>
  <c r="AE35" s="1"/>
  <c r="R415"/>
  <c r="T415" s="1"/>
  <c r="AE37" s="1"/>
  <c r="R259"/>
  <c r="T259" s="1"/>
  <c r="AE17" s="1"/>
  <c r="R263"/>
  <c r="T263" s="1"/>
  <c r="AE21" s="1"/>
  <c r="R267"/>
  <c r="T267" s="1"/>
  <c r="AE25" s="1"/>
  <c r="R260"/>
  <c r="T260" s="1"/>
  <c r="AE18" s="1"/>
  <c r="R262"/>
  <c r="T262" s="1"/>
  <c r="AE20" s="1"/>
  <c r="R264"/>
  <c r="T264" s="1"/>
  <c r="AE22" s="1"/>
  <c r="R266"/>
  <c r="T266" s="1"/>
  <c r="AE24" s="1"/>
  <c r="L25" i="11"/>
  <c r="J26" s="1"/>
  <c r="L404" i="30"/>
  <c r="R403" s="1"/>
  <c r="T403" s="1"/>
  <c r="AD40" s="1"/>
  <c r="J433"/>
  <c r="L433" s="1"/>
  <c r="L432"/>
  <c r="AA20"/>
  <c r="AB20"/>
  <c r="AB18"/>
  <c r="AB22"/>
  <c r="AD26"/>
  <c r="AD25"/>
  <c r="AD23"/>
  <c r="AG24"/>
  <c r="AC22"/>
  <c r="AC20"/>
  <c r="AC21"/>
  <c r="AF20"/>
  <c r="AF21"/>
  <c r="AD24"/>
  <c r="AG23"/>
  <c r="AG26"/>
  <c r="AC18"/>
  <c r="AC19"/>
  <c r="AE19"/>
  <c r="AF19"/>
  <c r="AF18"/>
  <c r="AF17"/>
  <c r="AD17"/>
  <c r="AB17"/>
  <c r="N25" i="11"/>
  <c r="X35" i="30"/>
  <c r="X36"/>
  <c r="X33"/>
  <c r="Y32"/>
  <c r="Y34"/>
  <c r="Z34"/>
  <c r="Z33"/>
  <c r="Z35"/>
  <c r="AA35"/>
  <c r="AC36"/>
  <c r="AC33"/>
  <c r="AC32"/>
  <c r="AE36"/>
  <c r="AG34"/>
  <c r="AG32"/>
  <c r="AG33"/>
  <c r="X32"/>
  <c r="X34"/>
  <c r="Y36"/>
  <c r="Y33"/>
  <c r="Z32"/>
  <c r="AA34"/>
  <c r="AA36"/>
  <c r="AA32"/>
  <c r="AC34"/>
  <c r="AC37"/>
  <c r="AC38"/>
  <c r="AG36"/>
  <c r="AG38"/>
  <c r="AG37"/>
  <c r="AG31"/>
  <c r="AC31"/>
  <c r="AA31"/>
  <c r="Z31"/>
  <c r="Y31"/>
  <c r="X31"/>
  <c r="R125"/>
  <c r="T125" s="1"/>
  <c r="AF4" s="1"/>
  <c r="R128"/>
  <c r="T128" s="1"/>
  <c r="AF7" s="1"/>
  <c r="R129"/>
  <c r="T129" s="1"/>
  <c r="R126"/>
  <c r="T126" s="1"/>
  <c r="AF5" s="1"/>
  <c r="R133"/>
  <c r="T133" s="1"/>
  <c r="R131"/>
  <c r="T131" s="1"/>
  <c r="R124"/>
  <c r="T124" s="1"/>
  <c r="AF3" s="1"/>
  <c r="R132"/>
  <c r="T132" s="1"/>
  <c r="R127"/>
  <c r="T127" s="1"/>
  <c r="AF6" s="1"/>
  <c r="R130"/>
  <c r="T130" s="1"/>
  <c r="AB41"/>
  <c r="J369" i="29"/>
  <c r="L368"/>
  <c r="Z27" i="30"/>
  <c r="Y27"/>
  <c r="X27"/>
  <c r="T292"/>
  <c r="T289"/>
  <c r="T291"/>
  <c r="T293"/>
  <c r="T290"/>
  <c r="T294"/>
  <c r="T245"/>
  <c r="T249"/>
  <c r="T248"/>
  <c r="T246"/>
  <c r="T247"/>
  <c r="T204"/>
  <c r="T199"/>
  <c r="T201"/>
  <c r="AA19" s="1"/>
  <c r="T203"/>
  <c r="AA21" s="1"/>
  <c r="T200"/>
  <c r="T143"/>
  <c r="AG7" s="1"/>
  <c r="T140"/>
  <c r="AG4" s="1"/>
  <c r="T144"/>
  <c r="T142"/>
  <c r="AG6" s="1"/>
  <c r="T141"/>
  <c r="AG5" s="1"/>
  <c r="T139"/>
  <c r="AG3" s="1"/>
  <c r="AD13"/>
  <c r="AE13"/>
  <c r="AC13"/>
  <c r="Z13"/>
  <c r="Z434" i="29"/>
  <c r="M670" i="11"/>
  <c r="R388" i="29"/>
  <c r="R387"/>
  <c r="R386"/>
  <c r="R385"/>
  <c r="R384"/>
  <c r="R383"/>
  <c r="R382"/>
  <c r="R381"/>
  <c r="R380"/>
  <c r="R379"/>
  <c r="L580" i="11"/>
  <c r="L670"/>
  <c r="K580"/>
  <c r="J717"/>
  <c r="L717" s="1"/>
  <c r="J416"/>
  <c r="L416" s="1"/>
  <c r="J130"/>
  <c r="N130" s="1"/>
  <c r="L655"/>
  <c r="K550"/>
  <c r="K655"/>
  <c r="L164" i="29"/>
  <c r="R154" s="1"/>
  <c r="T154" s="1"/>
  <c r="X17" s="1"/>
  <c r="L398"/>
  <c r="J399"/>
  <c r="L339"/>
  <c r="J340"/>
  <c r="L280"/>
  <c r="J281"/>
  <c r="J222"/>
  <c r="L221"/>
  <c r="J430"/>
  <c r="L429"/>
  <c r="J312"/>
  <c r="L311"/>
  <c r="L194"/>
  <c r="R192" s="1"/>
  <c r="T192" s="1"/>
  <c r="Z25" s="1"/>
  <c r="J253"/>
  <c r="L253" s="1"/>
  <c r="L252"/>
  <c r="AE27"/>
  <c r="AG20"/>
  <c r="AG23"/>
  <c r="AG21"/>
  <c r="AG18"/>
  <c r="AG22"/>
  <c r="AG19"/>
  <c r="AG17"/>
  <c r="AA32"/>
  <c r="AA37"/>
  <c r="AA38"/>
  <c r="AG32"/>
  <c r="AG34"/>
  <c r="AG33"/>
  <c r="AA34"/>
  <c r="AA35"/>
  <c r="AA33"/>
  <c r="AA36"/>
  <c r="Y35"/>
  <c r="AG38"/>
  <c r="AG35"/>
  <c r="AG37"/>
  <c r="AG36"/>
  <c r="AG31"/>
  <c r="AA31"/>
  <c r="J145" i="11"/>
  <c r="M145" s="1"/>
  <c r="K520"/>
  <c r="K595"/>
  <c r="K430"/>
  <c r="L520"/>
  <c r="K190"/>
  <c r="L190"/>
  <c r="N190"/>
  <c r="K745"/>
  <c r="M595"/>
  <c r="M745"/>
  <c r="M430"/>
  <c r="J205"/>
  <c r="L205" s="1"/>
  <c r="AC39" i="29"/>
  <c r="AC40"/>
  <c r="K370" i="11"/>
  <c r="J40"/>
  <c r="K40" s="1"/>
  <c r="N250"/>
  <c r="M250"/>
  <c r="L250"/>
  <c r="L355"/>
  <c r="M355"/>
  <c r="L179" i="29"/>
  <c r="R324"/>
  <c r="T324" s="1"/>
  <c r="R326"/>
  <c r="T326" s="1"/>
  <c r="Y38" s="1"/>
  <c r="R321"/>
  <c r="T321" s="1"/>
  <c r="R328"/>
  <c r="T328" s="1"/>
  <c r="Y40" s="1"/>
  <c r="R322"/>
  <c r="T322" s="1"/>
  <c r="R325"/>
  <c r="T325" s="1"/>
  <c r="R320"/>
  <c r="T320" s="1"/>
  <c r="R319"/>
  <c r="T319" s="1"/>
  <c r="R327"/>
  <c r="T327" s="1"/>
  <c r="Y39" s="1"/>
  <c r="L550" i="11"/>
  <c r="J476"/>
  <c r="J175"/>
  <c r="M175" s="1"/>
  <c r="J566"/>
  <c r="M566" s="1"/>
  <c r="J401"/>
  <c r="N401" s="1"/>
  <c r="J701"/>
  <c r="L701" s="1"/>
  <c r="K100"/>
  <c r="M162"/>
  <c r="J163" s="1"/>
  <c r="N163" s="1"/>
  <c r="N100"/>
  <c r="J341"/>
  <c r="K341" s="1"/>
  <c r="L100"/>
  <c r="J626"/>
  <c r="L626" s="1"/>
  <c r="J266"/>
  <c r="K266" s="1"/>
  <c r="L162"/>
  <c r="N162"/>
  <c r="J55"/>
  <c r="M55" s="1"/>
  <c r="J280"/>
  <c r="K280" s="1"/>
  <c r="M325"/>
  <c r="L325"/>
  <c r="M370"/>
  <c r="L313"/>
  <c r="J641"/>
  <c r="K641" s="1"/>
  <c r="K505"/>
  <c r="J220"/>
  <c r="M220" s="1"/>
  <c r="N313"/>
  <c r="K313"/>
  <c r="K314" s="1"/>
  <c r="N115"/>
  <c r="L115"/>
  <c r="K115"/>
  <c r="N505"/>
  <c r="AA13" i="29"/>
  <c r="M505" i="11"/>
  <c r="AD13" i="29"/>
  <c r="K13" i="11"/>
  <c r="K14" s="1"/>
  <c r="M13"/>
  <c r="L13"/>
  <c r="N13"/>
  <c r="R464"/>
  <c r="R329"/>
  <c r="R389"/>
  <c r="AA27" i="29"/>
  <c r="T418" i="11"/>
  <c r="V418" s="1"/>
  <c r="V419" s="1"/>
  <c r="R419"/>
  <c r="N87"/>
  <c r="M87"/>
  <c r="J88" s="1"/>
  <c r="L87"/>
  <c r="T508"/>
  <c r="V508" s="1"/>
  <c r="R509"/>
  <c r="AE41" i="29"/>
  <c r="AB13"/>
  <c r="K87" i="11"/>
  <c r="R494"/>
  <c r="R524"/>
  <c r="AG13" i="29"/>
  <c r="J70" i="11"/>
  <c r="K70" s="1"/>
  <c r="J445"/>
  <c r="K445" s="1"/>
  <c r="D624"/>
  <c r="N623"/>
  <c r="T553"/>
  <c r="V553" s="1"/>
  <c r="V554" s="1"/>
  <c r="R554"/>
  <c r="Z13" i="29"/>
  <c r="Y13"/>
  <c r="AE13"/>
  <c r="T358" i="11"/>
  <c r="V358" s="1"/>
  <c r="V359" s="1"/>
  <c r="R359"/>
  <c r="N410"/>
  <c r="D411"/>
  <c r="D521"/>
  <c r="N520"/>
  <c r="T433"/>
  <c r="V433" s="1"/>
  <c r="V434" s="1"/>
  <c r="R434"/>
  <c r="AF13" i="29"/>
  <c r="V329" i="11"/>
  <c r="D322"/>
  <c r="N321"/>
  <c r="V449"/>
  <c r="R84" i="29"/>
  <c r="T84" s="1"/>
  <c r="AC8" s="1"/>
  <c r="R79"/>
  <c r="T79" s="1"/>
  <c r="AC3" s="1"/>
  <c r="R86"/>
  <c r="T86" s="1"/>
  <c r="AC10" s="1"/>
  <c r="R85"/>
  <c r="T85" s="1"/>
  <c r="AC9" s="1"/>
  <c r="R81"/>
  <c r="T81" s="1"/>
  <c r="AC5" s="1"/>
  <c r="R80"/>
  <c r="T80" s="1"/>
  <c r="AC4" s="1"/>
  <c r="R83"/>
  <c r="T83" s="1"/>
  <c r="AC7" s="1"/>
  <c r="R87"/>
  <c r="T87" s="1"/>
  <c r="AC11" s="1"/>
  <c r="R88"/>
  <c r="T88" s="1"/>
  <c r="AC12" s="1"/>
  <c r="R82"/>
  <c r="T82" s="1"/>
  <c r="AC6" s="1"/>
  <c r="N698" i="11"/>
  <c r="D699"/>
  <c r="D550"/>
  <c r="N549"/>
  <c r="AF13" i="30" l="1"/>
  <c r="N295" i="11"/>
  <c r="K26"/>
  <c r="J731"/>
  <c r="M731" s="1"/>
  <c r="M295"/>
  <c r="L295"/>
  <c r="K717"/>
  <c r="N26"/>
  <c r="M26"/>
  <c r="J27" s="1"/>
  <c r="M27" s="1"/>
  <c r="R396" i="30"/>
  <c r="T396" s="1"/>
  <c r="AD33" s="1"/>
  <c r="L26" i="11"/>
  <c r="R400" i="30"/>
  <c r="T400" s="1"/>
  <c r="AD37" s="1"/>
  <c r="R394"/>
  <c r="T394" s="1"/>
  <c r="AD31" s="1"/>
  <c r="R398"/>
  <c r="T398" s="1"/>
  <c r="AD35" s="1"/>
  <c r="R402"/>
  <c r="T402" s="1"/>
  <c r="AD39" s="1"/>
  <c r="L434"/>
  <c r="R432" s="1"/>
  <c r="T432" s="1"/>
  <c r="AF39" s="1"/>
  <c r="R395"/>
  <c r="T395" s="1"/>
  <c r="AD32" s="1"/>
  <c r="R397"/>
  <c r="T397" s="1"/>
  <c r="AD34" s="1"/>
  <c r="R399"/>
  <c r="T399" s="1"/>
  <c r="AD36" s="1"/>
  <c r="R401"/>
  <c r="T401" s="1"/>
  <c r="AD38" s="1"/>
  <c r="AE27"/>
  <c r="AB27"/>
  <c r="AC27"/>
  <c r="X41"/>
  <c r="Z41"/>
  <c r="AE41"/>
  <c r="J671" i="11"/>
  <c r="M671" s="1"/>
  <c r="AA41" i="30"/>
  <c r="AG41"/>
  <c r="AA18"/>
  <c r="AA22"/>
  <c r="AD19"/>
  <c r="AD22"/>
  <c r="AG22"/>
  <c r="AG21"/>
  <c r="AD20"/>
  <c r="AD21"/>
  <c r="AD18"/>
  <c r="AG18"/>
  <c r="AG19"/>
  <c r="AG20"/>
  <c r="AG17"/>
  <c r="AA17"/>
  <c r="AC41"/>
  <c r="Y41"/>
  <c r="J370" i="29"/>
  <c r="L369"/>
  <c r="AF27" i="30"/>
  <c r="AG13"/>
  <c r="J581" i="11"/>
  <c r="M581" s="1"/>
  <c r="J656"/>
  <c r="L656" s="1"/>
  <c r="J551"/>
  <c r="K551" s="1"/>
  <c r="M416"/>
  <c r="K416"/>
  <c r="M130"/>
  <c r="J356"/>
  <c r="K356" s="1"/>
  <c r="L130"/>
  <c r="M717"/>
  <c r="J718" s="1"/>
  <c r="M718" s="1"/>
  <c r="K130"/>
  <c r="R158" i="29"/>
  <c r="T158" s="1"/>
  <c r="X21" s="1"/>
  <c r="R160"/>
  <c r="T160" s="1"/>
  <c r="X23" s="1"/>
  <c r="R161"/>
  <c r="T161" s="1"/>
  <c r="X24" s="1"/>
  <c r="R156"/>
  <c r="T156" s="1"/>
  <c r="X19" s="1"/>
  <c r="R155"/>
  <c r="T155" s="1"/>
  <c r="X18" s="1"/>
  <c r="R157"/>
  <c r="T157" s="1"/>
  <c r="X20" s="1"/>
  <c r="R163"/>
  <c r="T163" s="1"/>
  <c r="X26" s="1"/>
  <c r="R162"/>
  <c r="T162" s="1"/>
  <c r="X25" s="1"/>
  <c r="R159"/>
  <c r="T159" s="1"/>
  <c r="X22" s="1"/>
  <c r="L399"/>
  <c r="J400"/>
  <c r="L340"/>
  <c r="J341"/>
  <c r="J282"/>
  <c r="L281"/>
  <c r="J223"/>
  <c r="L223" s="1"/>
  <c r="L222"/>
  <c r="R189"/>
  <c r="T189" s="1"/>
  <c r="Z22" s="1"/>
  <c r="R188"/>
  <c r="T188" s="1"/>
  <c r="Z21" s="1"/>
  <c r="J431"/>
  <c r="L430"/>
  <c r="J431" i="11"/>
  <c r="K431" s="1"/>
  <c r="R184" i="29"/>
  <c r="T184" s="1"/>
  <c r="Z17" s="1"/>
  <c r="R191"/>
  <c r="T191" s="1"/>
  <c r="Z24" s="1"/>
  <c r="R185"/>
  <c r="T185" s="1"/>
  <c r="Z18" s="1"/>
  <c r="R187"/>
  <c r="T187" s="1"/>
  <c r="Z20" s="1"/>
  <c r="R186"/>
  <c r="T186" s="1"/>
  <c r="Z19" s="1"/>
  <c r="R190"/>
  <c r="T190" s="1"/>
  <c r="Z23" s="1"/>
  <c r="R193"/>
  <c r="T193" s="1"/>
  <c r="Z26" s="1"/>
  <c r="L312"/>
  <c r="J313"/>
  <c r="L313" s="1"/>
  <c r="L254"/>
  <c r="R245" s="1"/>
  <c r="T245" s="1"/>
  <c r="AD18" s="1"/>
  <c r="L145" i="11"/>
  <c r="AG27" i="29"/>
  <c r="AA41"/>
  <c r="Y32"/>
  <c r="Y34"/>
  <c r="Y33"/>
  <c r="Y36"/>
  <c r="AC37"/>
  <c r="AC36"/>
  <c r="AC32"/>
  <c r="AC35"/>
  <c r="Y37"/>
  <c r="AC34"/>
  <c r="AC38"/>
  <c r="AC33"/>
  <c r="AC31"/>
  <c r="Y31"/>
  <c r="J101" i="11"/>
  <c r="N101" s="1"/>
  <c r="N145"/>
  <c r="K145"/>
  <c r="J746"/>
  <c r="K746" s="1"/>
  <c r="J521"/>
  <c r="M521" s="1"/>
  <c r="J596"/>
  <c r="L596" s="1"/>
  <c r="J191"/>
  <c r="K191" s="1"/>
  <c r="N205"/>
  <c r="M205"/>
  <c r="K205"/>
  <c r="AC27" i="29"/>
  <c r="J371" i="11"/>
  <c r="K371" s="1"/>
  <c r="K566"/>
  <c r="J567" s="1"/>
  <c r="M567" s="1"/>
  <c r="L566"/>
  <c r="K626"/>
  <c r="K175"/>
  <c r="J251"/>
  <c r="L251" s="1"/>
  <c r="N40"/>
  <c r="M40"/>
  <c r="L40"/>
  <c r="L401"/>
  <c r="R173" i="29"/>
  <c r="T173" s="1"/>
  <c r="R175"/>
  <c r="T175" s="1"/>
  <c r="R170"/>
  <c r="T170" s="1"/>
  <c r="R169"/>
  <c r="T169" s="1"/>
  <c r="Y17" s="1"/>
  <c r="R174"/>
  <c r="T174" s="1"/>
  <c r="R171"/>
  <c r="T171" s="1"/>
  <c r="R176"/>
  <c r="T176" s="1"/>
  <c r="Y24" s="1"/>
  <c r="R172"/>
  <c r="T172" s="1"/>
  <c r="R178"/>
  <c r="T178" s="1"/>
  <c r="Y26" s="1"/>
  <c r="R177"/>
  <c r="T177" s="1"/>
  <c r="Y25" s="1"/>
  <c r="N476" i="11"/>
  <c r="M476"/>
  <c r="K476"/>
  <c r="L476"/>
  <c r="L175"/>
  <c r="N175"/>
  <c r="K401"/>
  <c r="M401"/>
  <c r="M701"/>
  <c r="K701"/>
  <c r="M626"/>
  <c r="L163"/>
  <c r="L341"/>
  <c r="M163"/>
  <c r="N70"/>
  <c r="N55"/>
  <c r="K163"/>
  <c r="K164" s="1"/>
  <c r="M341"/>
  <c r="J342" s="1"/>
  <c r="K342" s="1"/>
  <c r="L266"/>
  <c r="M266"/>
  <c r="J267" s="1"/>
  <c r="K267" s="1"/>
  <c r="L55"/>
  <c r="N266"/>
  <c r="K55"/>
  <c r="L280"/>
  <c r="K220"/>
  <c r="J326"/>
  <c r="L326" s="1"/>
  <c r="M280"/>
  <c r="N280"/>
  <c r="L641"/>
  <c r="M641"/>
  <c r="J642" s="1"/>
  <c r="J506"/>
  <c r="K506" s="1"/>
  <c r="N220"/>
  <c r="L220"/>
  <c r="J116"/>
  <c r="M116" s="1"/>
  <c r="M491"/>
  <c r="L491"/>
  <c r="N491"/>
  <c r="K491"/>
  <c r="K88"/>
  <c r="K89" s="1"/>
  <c r="V509"/>
  <c r="L88"/>
  <c r="M88"/>
  <c r="N88"/>
  <c r="L445"/>
  <c r="M445"/>
  <c r="L70"/>
  <c r="M70"/>
  <c r="D412"/>
  <c r="N411"/>
  <c r="D625"/>
  <c r="N624"/>
  <c r="D522"/>
  <c r="D551"/>
  <c r="N550"/>
  <c r="N699"/>
  <c r="D700"/>
  <c r="D323"/>
  <c r="N322"/>
  <c r="AC13" i="29"/>
  <c r="R433" i="30" l="1"/>
  <c r="T433" s="1"/>
  <c r="AF40" s="1"/>
  <c r="L731" i="11"/>
  <c r="K731"/>
  <c r="J732" s="1"/>
  <c r="J296"/>
  <c r="M296" s="1"/>
  <c r="K671"/>
  <c r="J672" s="1"/>
  <c r="M672" s="1"/>
  <c r="L581"/>
  <c r="K27"/>
  <c r="J28" s="1"/>
  <c r="N28" s="1"/>
  <c r="L27"/>
  <c r="N27"/>
  <c r="L671"/>
  <c r="R427" i="30"/>
  <c r="T427" s="1"/>
  <c r="AF34" s="1"/>
  <c r="R425"/>
  <c r="T425" s="1"/>
  <c r="AF32" s="1"/>
  <c r="R429"/>
  <c r="T429" s="1"/>
  <c r="AF36" s="1"/>
  <c r="AD41"/>
  <c r="R431"/>
  <c r="T431" s="1"/>
  <c r="AF38" s="1"/>
  <c r="R424"/>
  <c r="T424" s="1"/>
  <c r="AF31" s="1"/>
  <c r="R426"/>
  <c r="T426" s="1"/>
  <c r="AF33" s="1"/>
  <c r="R428"/>
  <c r="T428" s="1"/>
  <c r="AF35" s="1"/>
  <c r="R430"/>
  <c r="T430" s="1"/>
  <c r="AF37" s="1"/>
  <c r="AG27"/>
  <c r="AD27"/>
  <c r="AA27"/>
  <c r="J371" i="29"/>
  <c r="L370"/>
  <c r="M551" i="11"/>
  <c r="J552" s="1"/>
  <c r="M552" s="1"/>
  <c r="M656"/>
  <c r="L356"/>
  <c r="K581"/>
  <c r="J582" s="1"/>
  <c r="K656"/>
  <c r="L551"/>
  <c r="L718"/>
  <c r="K718"/>
  <c r="K719" s="1"/>
  <c r="M356"/>
  <c r="J357" s="1"/>
  <c r="M357" s="1"/>
  <c r="J417"/>
  <c r="M417" s="1"/>
  <c r="J131"/>
  <c r="K131" s="1"/>
  <c r="X27" i="29"/>
  <c r="M431" i="11"/>
  <c r="J432" s="1"/>
  <c r="M432" s="1"/>
  <c r="L224" i="29"/>
  <c r="R214" s="1"/>
  <c r="T214" s="1"/>
  <c r="AB17" s="1"/>
  <c r="J146" i="11"/>
  <c r="M146" s="1"/>
  <c r="L314" i="29"/>
  <c r="R306" s="1"/>
  <c r="T306" s="1"/>
  <c r="X33" s="1"/>
  <c r="R251"/>
  <c r="T251" s="1"/>
  <c r="AD24" s="1"/>
  <c r="R253"/>
  <c r="T253" s="1"/>
  <c r="AD26" s="1"/>
  <c r="R247"/>
  <c r="T247" s="1"/>
  <c r="AD20" s="1"/>
  <c r="R249"/>
  <c r="T249" s="1"/>
  <c r="AD22" s="1"/>
  <c r="R248"/>
  <c r="T248" s="1"/>
  <c r="AD21" s="1"/>
  <c r="R244"/>
  <c r="T244" s="1"/>
  <c r="AD17" s="1"/>
  <c r="R246"/>
  <c r="T246" s="1"/>
  <c r="AD19" s="1"/>
  <c r="R252"/>
  <c r="T252" s="1"/>
  <c r="AD25" s="1"/>
  <c r="R250"/>
  <c r="T250" s="1"/>
  <c r="AD23" s="1"/>
  <c r="L400"/>
  <c r="J401"/>
  <c r="J342"/>
  <c r="L341"/>
  <c r="L282"/>
  <c r="J283"/>
  <c r="L283" s="1"/>
  <c r="L431"/>
  <c r="J432"/>
  <c r="L431" i="11"/>
  <c r="M746"/>
  <c r="J747" s="1"/>
  <c r="M747" s="1"/>
  <c r="M101"/>
  <c r="K101"/>
  <c r="J176"/>
  <c r="M176" s="1"/>
  <c r="Y41" i="29"/>
  <c r="Y20"/>
  <c r="Y19"/>
  <c r="Y23"/>
  <c r="Y22"/>
  <c r="Y18"/>
  <c r="Y21"/>
  <c r="AC41"/>
  <c r="L101" i="11"/>
  <c r="M251"/>
  <c r="L746"/>
  <c r="N521"/>
  <c r="K521"/>
  <c r="J522" s="1"/>
  <c r="N522" s="1"/>
  <c r="L521"/>
  <c r="M596"/>
  <c r="K596"/>
  <c r="N191"/>
  <c r="L191"/>
  <c r="M191"/>
  <c r="J192" s="1"/>
  <c r="Z27" i="29"/>
  <c r="J627" i="11"/>
  <c r="L627" s="1"/>
  <c r="J206"/>
  <c r="M206" s="1"/>
  <c r="L371"/>
  <c r="M371"/>
  <c r="J372" s="1"/>
  <c r="M372" s="1"/>
  <c r="L567"/>
  <c r="J41"/>
  <c r="N41" s="1"/>
  <c r="K567"/>
  <c r="N251"/>
  <c r="K251"/>
  <c r="J477"/>
  <c r="M326"/>
  <c r="N267"/>
  <c r="J402"/>
  <c r="M402" s="1"/>
  <c r="L342"/>
  <c r="M342"/>
  <c r="J343" s="1"/>
  <c r="J702"/>
  <c r="M267"/>
  <c r="J268" s="1"/>
  <c r="J56"/>
  <c r="M56" s="1"/>
  <c r="L267"/>
  <c r="J281"/>
  <c r="M281" s="1"/>
  <c r="J221"/>
  <c r="M221" s="1"/>
  <c r="K326"/>
  <c r="J568"/>
  <c r="M568" s="1"/>
  <c r="L506"/>
  <c r="N506"/>
  <c r="L642"/>
  <c r="M642"/>
  <c r="K642"/>
  <c r="M506"/>
  <c r="J507" s="1"/>
  <c r="N507" s="1"/>
  <c r="L116"/>
  <c r="N116"/>
  <c r="K116"/>
  <c r="J117" s="1"/>
  <c r="J492"/>
  <c r="K492" s="1"/>
  <c r="J446"/>
  <c r="L446" s="1"/>
  <c r="J71"/>
  <c r="M71" s="1"/>
  <c r="AG41" i="29"/>
  <c r="D413" i="11"/>
  <c r="N412"/>
  <c r="D523"/>
  <c r="D626"/>
  <c r="N625"/>
  <c r="D552"/>
  <c r="N551"/>
  <c r="N700"/>
  <c r="D701"/>
  <c r="D324"/>
  <c r="N323"/>
  <c r="L732" l="1"/>
  <c r="M732"/>
  <c r="K732"/>
  <c r="L343"/>
  <c r="N296"/>
  <c r="L296"/>
  <c r="K296"/>
  <c r="J297" s="1"/>
  <c r="L28"/>
  <c r="K672"/>
  <c r="L672"/>
  <c r="M28"/>
  <c r="K28"/>
  <c r="K29" s="1"/>
  <c r="L417"/>
  <c r="J657"/>
  <c r="L657" s="1"/>
  <c r="AF41" i="30"/>
  <c r="J733" i="11"/>
  <c r="M733" s="1"/>
  <c r="J372" i="29"/>
  <c r="L371"/>
  <c r="K552" i="11"/>
  <c r="J553" s="1"/>
  <c r="M553" s="1"/>
  <c r="L552"/>
  <c r="R216" i="29"/>
  <c r="T216" s="1"/>
  <c r="AB19" s="1"/>
  <c r="K357" i="11"/>
  <c r="J358" s="1"/>
  <c r="L357"/>
  <c r="N131"/>
  <c r="K417"/>
  <c r="J418" s="1"/>
  <c r="L418" s="1"/>
  <c r="M131"/>
  <c r="J132" s="1"/>
  <c r="K132" s="1"/>
  <c r="L131"/>
  <c r="R307" i="29"/>
  <c r="T307" s="1"/>
  <c r="X34" s="1"/>
  <c r="R223"/>
  <c r="T223" s="1"/>
  <c r="AB26" s="1"/>
  <c r="R312"/>
  <c r="T312" s="1"/>
  <c r="X39" s="1"/>
  <c r="R218"/>
  <c r="T218" s="1"/>
  <c r="AB21" s="1"/>
  <c r="R308"/>
  <c r="T308" s="1"/>
  <c r="X35" s="1"/>
  <c r="R304"/>
  <c r="T304" s="1"/>
  <c r="X31" s="1"/>
  <c r="R221"/>
  <c r="T221" s="1"/>
  <c r="AB24" s="1"/>
  <c r="R217"/>
  <c r="T217" s="1"/>
  <c r="AB20" s="1"/>
  <c r="R310"/>
  <c r="T310" s="1"/>
  <c r="X37" s="1"/>
  <c r="R311"/>
  <c r="T311" s="1"/>
  <c r="X38" s="1"/>
  <c r="R309"/>
  <c r="T309" s="1"/>
  <c r="X36" s="1"/>
  <c r="R313"/>
  <c r="T313" s="1"/>
  <c r="X40" s="1"/>
  <c r="R305"/>
  <c r="T305" s="1"/>
  <c r="X32" s="1"/>
  <c r="R222"/>
  <c r="T222" s="1"/>
  <c r="AB25" s="1"/>
  <c r="R220"/>
  <c r="T220" s="1"/>
  <c r="AB23" s="1"/>
  <c r="R215"/>
  <c r="T215" s="1"/>
  <c r="AB18" s="1"/>
  <c r="R219"/>
  <c r="T219" s="1"/>
  <c r="AB22" s="1"/>
  <c r="N146" i="11"/>
  <c r="L146"/>
  <c r="K146"/>
  <c r="J147" s="1"/>
  <c r="M147" s="1"/>
  <c r="L432"/>
  <c r="K432"/>
  <c r="J433" s="1"/>
  <c r="M433" s="1"/>
  <c r="AD27" i="29"/>
  <c r="J402"/>
  <c r="L401"/>
  <c r="J343"/>
  <c r="L343" s="1"/>
  <c r="L342"/>
  <c r="L284"/>
  <c r="R279" s="1"/>
  <c r="T279" s="1"/>
  <c r="AF22" s="1"/>
  <c r="L176" i="11"/>
  <c r="K176"/>
  <c r="J177" s="1"/>
  <c r="M177" s="1"/>
  <c r="L432" i="29"/>
  <c r="J433"/>
  <c r="L433" s="1"/>
  <c r="L747" i="11"/>
  <c r="K747"/>
  <c r="N176"/>
  <c r="J102"/>
  <c r="M102" s="1"/>
  <c r="Y27" i="29"/>
  <c r="M627" i="11"/>
  <c r="J252"/>
  <c r="L252" s="1"/>
  <c r="K522"/>
  <c r="L522"/>
  <c r="M582"/>
  <c r="L582"/>
  <c r="K582"/>
  <c r="M522"/>
  <c r="J597"/>
  <c r="K192"/>
  <c r="L192"/>
  <c r="N192"/>
  <c r="M192"/>
  <c r="K206"/>
  <c r="J207" s="1"/>
  <c r="M207" s="1"/>
  <c r="N206"/>
  <c r="L206"/>
  <c r="K627"/>
  <c r="K41"/>
  <c r="L41"/>
  <c r="L372"/>
  <c r="M41"/>
  <c r="K372"/>
  <c r="J373" s="1"/>
  <c r="L373" s="1"/>
  <c r="N477"/>
  <c r="L477"/>
  <c r="M477"/>
  <c r="K477"/>
  <c r="J673"/>
  <c r="M673" s="1"/>
  <c r="L402"/>
  <c r="K402"/>
  <c r="N402"/>
  <c r="N56"/>
  <c r="L702"/>
  <c r="M702"/>
  <c r="K702"/>
  <c r="L268"/>
  <c r="K56"/>
  <c r="J57" s="1"/>
  <c r="L56"/>
  <c r="N268"/>
  <c r="M268"/>
  <c r="K268"/>
  <c r="K269" s="1"/>
  <c r="K281"/>
  <c r="J282" s="1"/>
  <c r="L281"/>
  <c r="N281"/>
  <c r="N221"/>
  <c r="J643"/>
  <c r="K643" s="1"/>
  <c r="K644" s="1"/>
  <c r="K221"/>
  <c r="J222" s="1"/>
  <c r="N222" s="1"/>
  <c r="L221"/>
  <c r="J327"/>
  <c r="K327" s="1"/>
  <c r="K507"/>
  <c r="K568"/>
  <c r="K569" s="1"/>
  <c r="L568"/>
  <c r="L507"/>
  <c r="M507"/>
  <c r="J508" s="1"/>
  <c r="N508" s="1"/>
  <c r="M343"/>
  <c r="K343"/>
  <c r="K344" s="1"/>
  <c r="L492"/>
  <c r="M492"/>
  <c r="J493" s="1"/>
  <c r="N493" s="1"/>
  <c r="N492"/>
  <c r="N71"/>
  <c r="L117"/>
  <c r="M117"/>
  <c r="N117"/>
  <c r="K117"/>
  <c r="M446"/>
  <c r="K446"/>
  <c r="L71"/>
  <c r="K71"/>
  <c r="J72" s="1"/>
  <c r="K72" s="1"/>
  <c r="J748"/>
  <c r="D627"/>
  <c r="N626"/>
  <c r="D414"/>
  <c r="N413"/>
  <c r="N701"/>
  <c r="D702"/>
  <c r="D553"/>
  <c r="N552"/>
  <c r="D325"/>
  <c r="N324"/>
  <c r="L358" l="1"/>
  <c r="L297"/>
  <c r="M297"/>
  <c r="N297"/>
  <c r="K297"/>
  <c r="K733"/>
  <c r="K734" s="1"/>
  <c r="L132"/>
  <c r="M657"/>
  <c r="L733"/>
  <c r="K657"/>
  <c r="M418"/>
  <c r="L372" i="29"/>
  <c r="J373"/>
  <c r="L373" s="1"/>
  <c r="K553" i="11"/>
  <c r="K554" s="1"/>
  <c r="L553"/>
  <c r="K418"/>
  <c r="K419" s="1"/>
  <c r="N132"/>
  <c r="M132"/>
  <c r="J133" s="1"/>
  <c r="N133" s="1"/>
  <c r="L344" i="29"/>
  <c r="N147" i="11"/>
  <c r="L433"/>
  <c r="AB27" i="29"/>
  <c r="X41"/>
  <c r="K147" i="11"/>
  <c r="J148" s="1"/>
  <c r="N148" s="1"/>
  <c r="L147"/>
  <c r="J193"/>
  <c r="N193" s="1"/>
  <c r="J628"/>
  <c r="M628" s="1"/>
  <c r="K433"/>
  <c r="K434" s="1"/>
  <c r="L102"/>
  <c r="J403" i="29"/>
  <c r="L403" s="1"/>
  <c r="L402"/>
  <c r="R278"/>
  <c r="T278" s="1"/>
  <c r="AF21" s="1"/>
  <c r="R274"/>
  <c r="T274" s="1"/>
  <c r="AF17" s="1"/>
  <c r="R277"/>
  <c r="T277" s="1"/>
  <c r="AF20" s="1"/>
  <c r="R275"/>
  <c r="T275" s="1"/>
  <c r="AF18" s="1"/>
  <c r="R282"/>
  <c r="T282" s="1"/>
  <c r="AF25" s="1"/>
  <c r="R281"/>
  <c r="T281" s="1"/>
  <c r="AF24" s="1"/>
  <c r="R276"/>
  <c r="T276" s="1"/>
  <c r="AF19" s="1"/>
  <c r="R280"/>
  <c r="T280" s="1"/>
  <c r="AF23" s="1"/>
  <c r="R283"/>
  <c r="T283" s="1"/>
  <c r="AF26" s="1"/>
  <c r="K177" i="11"/>
  <c r="J178" s="1"/>
  <c r="N178" s="1"/>
  <c r="L434" i="29"/>
  <c r="J523" i="11"/>
  <c r="N523" s="1"/>
  <c r="K748"/>
  <c r="K749" s="1"/>
  <c r="L177"/>
  <c r="N102"/>
  <c r="K673"/>
  <c r="K674" s="1"/>
  <c r="N177"/>
  <c r="K102"/>
  <c r="J103" s="1"/>
  <c r="N103" s="1"/>
  <c r="J583"/>
  <c r="M583" s="1"/>
  <c r="N252"/>
  <c r="K252"/>
  <c r="M252"/>
  <c r="K597"/>
  <c r="M597"/>
  <c r="L597"/>
  <c r="K207"/>
  <c r="J208" s="1"/>
  <c r="L207"/>
  <c r="N207"/>
  <c r="J42"/>
  <c r="K42" s="1"/>
  <c r="J703"/>
  <c r="L703" s="1"/>
  <c r="K373"/>
  <c r="K374" s="1"/>
  <c r="M373"/>
  <c r="J478"/>
  <c r="K478" s="1"/>
  <c r="K479" s="1"/>
  <c r="M748"/>
  <c r="J403"/>
  <c r="K403" s="1"/>
  <c r="K404" s="1"/>
  <c r="L673"/>
  <c r="K57"/>
  <c r="M358"/>
  <c r="K358"/>
  <c r="K359" s="1"/>
  <c r="M643"/>
  <c r="L643"/>
  <c r="K222"/>
  <c r="M222"/>
  <c r="L222"/>
  <c r="M327"/>
  <c r="J328" s="1"/>
  <c r="L327"/>
  <c r="K282"/>
  <c r="M282"/>
  <c r="N282"/>
  <c r="L282"/>
  <c r="L493"/>
  <c r="K508"/>
  <c r="K509" s="1"/>
  <c r="K493"/>
  <c r="K494" s="1"/>
  <c r="M493"/>
  <c r="M508"/>
  <c r="L508"/>
  <c r="J118"/>
  <c r="K118" s="1"/>
  <c r="K119" s="1"/>
  <c r="J447"/>
  <c r="K447" s="1"/>
  <c r="L748"/>
  <c r="L57"/>
  <c r="M57"/>
  <c r="N57"/>
  <c r="L72"/>
  <c r="N72"/>
  <c r="M72"/>
  <c r="J73" s="1"/>
  <c r="K73" s="1"/>
  <c r="K74" s="1"/>
  <c r="D415"/>
  <c r="N414"/>
  <c r="D628"/>
  <c r="D629" s="1"/>
  <c r="D634" s="1"/>
  <c r="N627"/>
  <c r="D326"/>
  <c r="N325"/>
  <c r="N553"/>
  <c r="D554"/>
  <c r="N702"/>
  <c r="D703"/>
  <c r="J298" l="1"/>
  <c r="K298" s="1"/>
  <c r="K299" s="1"/>
  <c r="J658"/>
  <c r="M658" s="1"/>
  <c r="L374" i="29"/>
  <c r="R369" s="1"/>
  <c r="T369" s="1"/>
  <c r="AB36" s="1"/>
  <c r="L133" i="11"/>
  <c r="R433" i="29"/>
  <c r="T433" s="1"/>
  <c r="AF40" s="1"/>
  <c r="R432"/>
  <c r="T432" s="1"/>
  <c r="AF39" s="1"/>
  <c r="R431"/>
  <c r="T431" s="1"/>
  <c r="AF38" s="1"/>
  <c r="R430"/>
  <c r="T430" s="1"/>
  <c r="AF37" s="1"/>
  <c r="R429"/>
  <c r="T429" s="1"/>
  <c r="AF36" s="1"/>
  <c r="R428"/>
  <c r="T428" s="1"/>
  <c r="AF35" s="1"/>
  <c r="R427"/>
  <c r="T427" s="1"/>
  <c r="AF34" s="1"/>
  <c r="R426"/>
  <c r="T426" s="1"/>
  <c r="AF33" s="1"/>
  <c r="R425"/>
  <c r="T425" s="1"/>
  <c r="AF32" s="1"/>
  <c r="R424"/>
  <c r="T424" s="1"/>
  <c r="AF31" s="1"/>
  <c r="K133" i="11"/>
  <c r="K134" s="1"/>
  <c r="M133"/>
  <c r="K628"/>
  <c r="K629" s="1"/>
  <c r="K193"/>
  <c r="K194" s="1"/>
  <c r="R337" i="29"/>
  <c r="T337" s="1"/>
  <c r="Z34" s="1"/>
  <c r="R341"/>
  <c r="T341" s="1"/>
  <c r="R335"/>
  <c r="T335" s="1"/>
  <c r="Z32" s="1"/>
  <c r="R339"/>
  <c r="T339" s="1"/>
  <c r="R343"/>
  <c r="T343" s="1"/>
  <c r="Z40" s="1"/>
  <c r="R334"/>
  <c r="T334" s="1"/>
  <c r="Z31" s="1"/>
  <c r="R336"/>
  <c r="T336" s="1"/>
  <c r="Z33" s="1"/>
  <c r="R338"/>
  <c r="T338" s="1"/>
  <c r="R340"/>
  <c r="T340" s="1"/>
  <c r="Z37" s="1"/>
  <c r="R342"/>
  <c r="T342" s="1"/>
  <c r="Z39" s="1"/>
  <c r="J253" i="11"/>
  <c r="M253" s="1"/>
  <c r="J58"/>
  <c r="M58" s="1"/>
  <c r="L628"/>
  <c r="L148"/>
  <c r="M148"/>
  <c r="K148"/>
  <c r="K149" s="1"/>
  <c r="N628"/>
  <c r="M193"/>
  <c r="L193"/>
  <c r="M523"/>
  <c r="M103"/>
  <c r="L404" i="29"/>
  <c r="M178" i="11"/>
  <c r="AF27" i="29"/>
  <c r="K583" i="11"/>
  <c r="K584" s="1"/>
  <c r="L178"/>
  <c r="K178"/>
  <c r="K179" s="1"/>
  <c r="K523"/>
  <c r="K524" s="1"/>
  <c r="L523"/>
  <c r="L103"/>
  <c r="K103"/>
  <c r="K104" s="1"/>
  <c r="L583"/>
  <c r="J598"/>
  <c r="K598" s="1"/>
  <c r="K599" s="1"/>
  <c r="N208"/>
  <c r="L208"/>
  <c r="M208"/>
  <c r="K208"/>
  <c r="K209" s="1"/>
  <c r="L447"/>
  <c r="N42"/>
  <c r="M42"/>
  <c r="J223"/>
  <c r="N223" s="1"/>
  <c r="K703"/>
  <c r="K704" s="1"/>
  <c r="L42"/>
  <c r="M703"/>
  <c r="M478"/>
  <c r="N478"/>
  <c r="L478"/>
  <c r="J43"/>
  <c r="M43" s="1"/>
  <c r="J283"/>
  <c r="M283" s="1"/>
  <c r="L328"/>
  <c r="M403"/>
  <c r="N403"/>
  <c r="L403"/>
  <c r="M328"/>
  <c r="K328"/>
  <c r="K329" s="1"/>
  <c r="M447"/>
  <c r="J448" s="1"/>
  <c r="L448" s="1"/>
  <c r="M118"/>
  <c r="L118"/>
  <c r="N118"/>
  <c r="M73"/>
  <c r="N73"/>
  <c r="L73"/>
  <c r="D635"/>
  <c r="N634"/>
  <c r="D416"/>
  <c r="N415"/>
  <c r="N703"/>
  <c r="D704"/>
  <c r="D559"/>
  <c r="D327"/>
  <c r="N326"/>
  <c r="N298" l="1"/>
  <c r="M298"/>
  <c r="L298"/>
  <c r="L658"/>
  <c r="K658"/>
  <c r="K659" s="1"/>
  <c r="R370" i="29"/>
  <c r="T370" s="1"/>
  <c r="AB37" s="1"/>
  <c r="R371"/>
  <c r="T371" s="1"/>
  <c r="AB38" s="1"/>
  <c r="R366"/>
  <c r="T366" s="1"/>
  <c r="AB33" s="1"/>
  <c r="R372"/>
  <c r="T372" s="1"/>
  <c r="AB39" s="1"/>
  <c r="R373"/>
  <c r="T373" s="1"/>
  <c r="AB40" s="1"/>
  <c r="R368"/>
  <c r="T368" s="1"/>
  <c r="AB35" s="1"/>
  <c r="R364"/>
  <c r="T364" s="1"/>
  <c r="AB31" s="1"/>
  <c r="R367"/>
  <c r="T367" s="1"/>
  <c r="AB34" s="1"/>
  <c r="R365"/>
  <c r="T365" s="1"/>
  <c r="AB32" s="1"/>
  <c r="L253" i="11"/>
  <c r="N253"/>
  <c r="T434" i="29"/>
  <c r="N43" i="11"/>
  <c r="K253"/>
  <c r="K254" s="1"/>
  <c r="R403" i="29"/>
  <c r="T403" s="1"/>
  <c r="AD40" s="1"/>
  <c r="R402"/>
  <c r="T402" s="1"/>
  <c r="AD39" s="1"/>
  <c r="R401"/>
  <c r="T401" s="1"/>
  <c r="AD38" s="1"/>
  <c r="R400"/>
  <c r="T400" s="1"/>
  <c r="AD37" s="1"/>
  <c r="R399"/>
  <c r="T399" s="1"/>
  <c r="AD36" s="1"/>
  <c r="R398"/>
  <c r="T398" s="1"/>
  <c r="AD35" s="1"/>
  <c r="R397"/>
  <c r="T397" s="1"/>
  <c r="AD34" s="1"/>
  <c r="R396"/>
  <c r="T396" s="1"/>
  <c r="AD33" s="1"/>
  <c r="R395"/>
  <c r="T395" s="1"/>
  <c r="AD32" s="1"/>
  <c r="R394"/>
  <c r="T394" s="1"/>
  <c r="Z35"/>
  <c r="Z36"/>
  <c r="Z38"/>
  <c r="K58" i="11"/>
  <c r="K59" s="1"/>
  <c r="L58"/>
  <c r="N58"/>
  <c r="AF41" i="29"/>
  <c r="M598" i="11"/>
  <c r="L598"/>
  <c r="K283"/>
  <c r="K284" s="1"/>
  <c r="K223"/>
  <c r="K224" s="1"/>
  <c r="M223"/>
  <c r="L223"/>
  <c r="N283"/>
  <c r="K43"/>
  <c r="K44" s="1"/>
  <c r="L43"/>
  <c r="L283"/>
  <c r="K448"/>
  <c r="K449" s="1"/>
  <c r="M448"/>
  <c r="D636"/>
  <c r="N635"/>
  <c r="D417"/>
  <c r="N416"/>
  <c r="N559"/>
  <c r="D560"/>
  <c r="D328"/>
  <c r="N327"/>
  <c r="D709"/>
  <c r="T374" i="29" l="1"/>
  <c r="AB41"/>
  <c r="T404"/>
  <c r="AD31"/>
  <c r="AD41" s="1"/>
  <c r="Z41"/>
  <c r="T344"/>
  <c r="D418" i="11"/>
  <c r="N417"/>
  <c r="N636"/>
  <c r="D637"/>
  <c r="D710"/>
  <c r="N709"/>
  <c r="N328"/>
  <c r="D329"/>
  <c r="D561"/>
  <c r="N560"/>
  <c r="N418" l="1"/>
  <c r="D419"/>
  <c r="D424" s="1"/>
  <c r="D638"/>
  <c r="N637"/>
  <c r="N561"/>
  <c r="D562"/>
  <c r="N710"/>
  <c r="D711"/>
  <c r="D334"/>
  <c r="D639" l="1"/>
  <c r="N638"/>
  <c r="N424"/>
  <c r="D425"/>
  <c r="D712"/>
  <c r="N711"/>
  <c r="N334"/>
  <c r="D335"/>
  <c r="N562"/>
  <c r="D563"/>
  <c r="N425" l="1"/>
  <c r="D426"/>
  <c r="D640"/>
  <c r="N639"/>
  <c r="D564"/>
  <c r="N563"/>
  <c r="D336"/>
  <c r="N335"/>
  <c r="N712"/>
  <c r="D713"/>
  <c r="N640" l="1"/>
  <c r="D641"/>
  <c r="N426"/>
  <c r="D427"/>
  <c r="N336"/>
  <c r="D337"/>
  <c r="N713"/>
  <c r="D714"/>
  <c r="N564"/>
  <c r="D565"/>
  <c r="D428" l="1"/>
  <c r="N427"/>
  <c r="D642"/>
  <c r="N641"/>
  <c r="N565"/>
  <c r="D566"/>
  <c r="N714"/>
  <c r="D715"/>
  <c r="N337"/>
  <c r="D338"/>
  <c r="D429" l="1"/>
  <c r="N428"/>
  <c r="N642"/>
  <c r="D643"/>
  <c r="N643" s="1"/>
  <c r="N338"/>
  <c r="D339"/>
  <c r="N715"/>
  <c r="D716"/>
  <c r="N566"/>
  <c r="D567"/>
  <c r="D644" l="1"/>
  <c r="D649" s="1"/>
  <c r="D650" s="1"/>
  <c r="D430"/>
  <c r="N429"/>
  <c r="N567"/>
  <c r="D568"/>
  <c r="D717"/>
  <c r="N716"/>
  <c r="D340"/>
  <c r="N339"/>
  <c r="N649" l="1"/>
  <c r="D651"/>
  <c r="N650"/>
  <c r="D431"/>
  <c r="N430"/>
  <c r="N340"/>
  <c r="D341"/>
  <c r="N717"/>
  <c r="D718"/>
  <c r="N568"/>
  <c r="D569"/>
  <c r="D432" l="1"/>
  <c r="N431"/>
  <c r="N651"/>
  <c r="D652"/>
  <c r="D574"/>
  <c r="N718"/>
  <c r="D719"/>
  <c r="D342"/>
  <c r="N341"/>
  <c r="N652" l="1"/>
  <c r="D653"/>
  <c r="D433"/>
  <c r="N432"/>
  <c r="N342"/>
  <c r="D343"/>
  <c r="D724"/>
  <c r="D575"/>
  <c r="N574"/>
  <c r="N433" l="1"/>
  <c r="D434"/>
  <c r="D439" s="1"/>
  <c r="D654"/>
  <c r="N653"/>
  <c r="N343"/>
  <c r="D344"/>
  <c r="N575"/>
  <c r="D576"/>
  <c r="D725"/>
  <c r="N724"/>
  <c r="N654" l="1"/>
  <c r="D655"/>
  <c r="D440"/>
  <c r="N439"/>
  <c r="D726"/>
  <c r="N725"/>
  <c r="N576"/>
  <c r="D577"/>
  <c r="D349"/>
  <c r="D441" l="1"/>
  <c r="N440"/>
  <c r="D656"/>
  <c r="N655"/>
  <c r="D350"/>
  <c r="N349"/>
  <c r="N577"/>
  <c r="D578"/>
  <c r="N726"/>
  <c r="D727"/>
  <c r="N656" l="1"/>
  <c r="D657"/>
  <c r="D442"/>
  <c r="N441"/>
  <c r="D351"/>
  <c r="N350"/>
  <c r="N727"/>
  <c r="D728"/>
  <c r="N578"/>
  <c r="D579"/>
  <c r="D443" l="1"/>
  <c r="N442"/>
  <c r="D658"/>
  <c r="N657"/>
  <c r="D352"/>
  <c r="N351"/>
  <c r="D580"/>
  <c r="N579"/>
  <c r="N728"/>
  <c r="D729"/>
  <c r="N658" l="1"/>
  <c r="D659"/>
  <c r="D664" s="1"/>
  <c r="D444"/>
  <c r="N443"/>
  <c r="N729"/>
  <c r="D730"/>
  <c r="D353"/>
  <c r="N352"/>
  <c r="N580"/>
  <c r="D581"/>
  <c r="D445" l="1"/>
  <c r="N444"/>
  <c r="D665"/>
  <c r="N664"/>
  <c r="D354"/>
  <c r="N353"/>
  <c r="N581"/>
  <c r="D582"/>
  <c r="D731"/>
  <c r="N730"/>
  <c r="D666" l="1"/>
  <c r="N665"/>
  <c r="D446"/>
  <c r="N445"/>
  <c r="D583"/>
  <c r="N582"/>
  <c r="D355"/>
  <c r="N354"/>
  <c r="D732"/>
  <c r="N731"/>
  <c r="D447" l="1"/>
  <c r="N446"/>
  <c r="D667"/>
  <c r="N666"/>
  <c r="D733"/>
  <c r="N732"/>
  <c r="N355"/>
  <c r="D356"/>
  <c r="N583"/>
  <c r="D584"/>
  <c r="D589" s="1"/>
  <c r="N667" l="1"/>
  <c r="D668"/>
  <c r="D448"/>
  <c r="N448" s="1"/>
  <c r="N447"/>
  <c r="N733"/>
  <c r="D734"/>
  <c r="D739" s="1"/>
  <c r="D590"/>
  <c r="N589"/>
  <c r="D357"/>
  <c r="N356"/>
  <c r="N668" l="1"/>
  <c r="D669"/>
  <c r="N357"/>
  <c r="D358"/>
  <c r="N590"/>
  <c r="D591"/>
  <c r="N739"/>
  <c r="D740"/>
  <c r="N669" l="1"/>
  <c r="D670"/>
  <c r="D741"/>
  <c r="N740"/>
  <c r="D592"/>
  <c r="N591"/>
  <c r="N358"/>
  <c r="D359"/>
  <c r="D364" s="1"/>
  <c r="D671" l="1"/>
  <c r="N670"/>
  <c r="D593"/>
  <c r="N592"/>
  <c r="N741"/>
  <c r="D742"/>
  <c r="N364"/>
  <c r="D365"/>
  <c r="N671" l="1"/>
  <c r="D672"/>
  <c r="D594"/>
  <c r="N593"/>
  <c r="D366"/>
  <c r="N365"/>
  <c r="D743"/>
  <c r="N742"/>
  <c r="N672" l="1"/>
  <c r="D673"/>
  <c r="N673" s="1"/>
  <c r="N743"/>
  <c r="D744"/>
  <c r="N366"/>
  <c r="D367"/>
  <c r="D595"/>
  <c r="N594"/>
  <c r="N595" l="1"/>
  <c r="D596"/>
  <c r="D368"/>
  <c r="N367"/>
  <c r="N744"/>
  <c r="D745"/>
  <c r="D369" l="1"/>
  <c r="N368"/>
  <c r="N745"/>
  <c r="D746"/>
  <c r="D597"/>
  <c r="N596"/>
  <c r="D598" l="1"/>
  <c r="N598" s="1"/>
  <c r="N597"/>
  <c r="N369"/>
  <c r="D370"/>
  <c r="N746"/>
  <c r="D747"/>
  <c r="D748" l="1"/>
  <c r="N748" s="1"/>
  <c r="N747"/>
  <c r="D371"/>
  <c r="N370"/>
  <c r="D372" l="1"/>
  <c r="N371"/>
  <c r="D373" l="1"/>
  <c r="N373" s="1"/>
  <c r="N372"/>
</calcChain>
</file>

<file path=xl/sharedStrings.xml><?xml version="1.0" encoding="utf-8"?>
<sst xmlns="http://schemas.openxmlformats.org/spreadsheetml/2006/main" count="4901" uniqueCount="2846">
  <si>
    <t>0987342561</t>
  </si>
  <si>
    <t>3210675894</t>
  </si>
  <si>
    <t>5432897016</t>
  </si>
  <si>
    <t>4321786905</t>
  </si>
  <si>
    <t>8765120349</t>
  </si>
  <si>
    <t>9876231450</t>
  </si>
  <si>
    <t>2109564783</t>
  </si>
  <si>
    <t>1098453672</t>
  </si>
  <si>
    <t>7654019238</t>
  </si>
  <si>
    <t>6543908127</t>
  </si>
  <si>
    <t>9740285631</t>
  </si>
  <si>
    <t>7528063419</t>
  </si>
  <si>
    <t>4295730186</t>
  </si>
  <si>
    <t>6417952308</t>
  </si>
  <si>
    <t>1962407853</t>
  </si>
  <si>
    <t>0851396742</t>
  </si>
  <si>
    <t>3184629075</t>
  </si>
  <si>
    <t>8639174520</t>
  </si>
  <si>
    <t>2073518964</t>
  </si>
  <si>
    <t>5306841297</t>
  </si>
  <si>
    <t>4819620573</t>
  </si>
  <si>
    <t>3708519462</t>
  </si>
  <si>
    <t>8253064917</t>
  </si>
  <si>
    <t>9364175028</t>
  </si>
  <si>
    <t>1586397240</t>
  </si>
  <si>
    <t>0475286139</t>
  </si>
  <si>
    <t>5920731684</t>
  </si>
  <si>
    <t>6031842795</t>
  </si>
  <si>
    <t>7142953806</t>
  </si>
  <si>
    <t>2697408351</t>
  </si>
  <si>
    <t>6780342159</t>
  </si>
  <si>
    <t>2346908715</t>
  </si>
  <si>
    <t>3457019826</t>
  </si>
  <si>
    <t>8902564371</t>
  </si>
  <si>
    <t>4568120937</t>
  </si>
  <si>
    <t>9013675482</t>
  </si>
  <si>
    <t>0124786593</t>
  </si>
  <si>
    <t>1235897604</t>
  </si>
  <si>
    <t>7891453260</t>
  </si>
  <si>
    <t>5679231048</t>
  </si>
  <si>
    <t>1352906784</t>
  </si>
  <si>
    <t>4685239017</t>
  </si>
  <si>
    <t>6807451239</t>
  </si>
  <si>
    <t>0241895673</t>
  </si>
  <si>
    <t>2463017895</t>
  </si>
  <si>
    <t>5796340128</t>
  </si>
  <si>
    <t>3574128906</t>
  </si>
  <si>
    <t>8029673451</t>
  </si>
  <si>
    <t>9130784562</t>
  </si>
  <si>
    <t>7918562340</t>
  </si>
  <si>
    <t>7610495283</t>
  </si>
  <si>
    <t>5498273061</t>
  </si>
  <si>
    <t>9832617405</t>
  </si>
  <si>
    <t>2165940738</t>
  </si>
  <si>
    <t>3276051849</t>
  </si>
  <si>
    <t>1054839627</t>
  </si>
  <si>
    <t>0943728516</t>
  </si>
  <si>
    <t>8721506394</t>
  </si>
  <si>
    <t>6509384172</t>
  </si>
  <si>
    <t>4387162950</t>
  </si>
  <si>
    <t>6159340287</t>
  </si>
  <si>
    <t>8371562409</t>
  </si>
  <si>
    <t>4937128065</t>
  </si>
  <si>
    <t>2715906843</t>
  </si>
  <si>
    <t>1604895732</t>
  </si>
  <si>
    <t>7260451398</t>
  </si>
  <si>
    <t>9482673510</t>
  </si>
  <si>
    <t>0593784621</t>
  </si>
  <si>
    <t>5048239176</t>
  </si>
  <si>
    <t>3826017954</t>
  </si>
  <si>
    <t>9408175362</t>
  </si>
  <si>
    <t>7286953140</t>
  </si>
  <si>
    <t>1620397584</t>
  </si>
  <si>
    <t>2731408695</t>
  </si>
  <si>
    <t>8397064251</t>
  </si>
  <si>
    <t>5064731928</t>
  </si>
  <si>
    <t>4953620817</t>
  </si>
  <si>
    <t>0519286473</t>
  </si>
  <si>
    <t>3842519706</t>
  </si>
  <si>
    <t>6175842039</t>
  </si>
  <si>
    <t>5293706184</t>
  </si>
  <si>
    <t>2960473851</t>
  </si>
  <si>
    <t>1859362740</t>
  </si>
  <si>
    <t>0748251639</t>
  </si>
  <si>
    <t>7415928306</t>
  </si>
  <si>
    <t>6304817295</t>
  </si>
  <si>
    <t>8526039417</t>
  </si>
  <si>
    <t>3071584962</t>
  </si>
  <si>
    <t>4182695073</t>
  </si>
  <si>
    <t>9637140528</t>
  </si>
  <si>
    <t>3298574601</t>
  </si>
  <si>
    <t>4309685712</t>
  </si>
  <si>
    <t>8743029156</t>
  </si>
  <si>
    <t>7632918045</t>
  </si>
  <si>
    <t>5410796823</t>
  </si>
  <si>
    <t>9854130267</t>
  </si>
  <si>
    <t>0965241378</t>
  </si>
  <si>
    <t>2187463590</t>
  </si>
  <si>
    <t>6521807934</t>
  </si>
  <si>
    <t>1076352489</t>
  </si>
  <si>
    <t>5769830124</t>
  </si>
  <si>
    <t>9103274568</t>
  </si>
  <si>
    <t>8092163457</t>
  </si>
  <si>
    <t>7981052346</t>
  </si>
  <si>
    <t>4658729013</t>
  </si>
  <si>
    <t>0214385679</t>
  </si>
  <si>
    <t>2436507891</t>
  </si>
  <si>
    <t>3547618902</t>
  </si>
  <si>
    <t>1325496780</t>
  </si>
  <si>
    <t>6870941235</t>
  </si>
  <si>
    <t>7639084512</t>
  </si>
  <si>
    <t>5417862390</t>
  </si>
  <si>
    <t>3295640178</t>
  </si>
  <si>
    <t>6528973401</t>
  </si>
  <si>
    <t>0962317845</t>
  </si>
  <si>
    <t>1073428956</t>
  </si>
  <si>
    <t>8740195623</t>
  </si>
  <si>
    <t>2184539067</t>
  </si>
  <si>
    <t>4306751289</t>
  </si>
  <si>
    <t>9851206734</t>
  </si>
  <si>
    <t>1607425938</t>
  </si>
  <si>
    <t>6152970483</t>
  </si>
  <si>
    <t>7263081594</t>
  </si>
  <si>
    <t>8374192605</t>
  </si>
  <si>
    <t>2718536049</t>
  </si>
  <si>
    <t>3829647150</t>
  </si>
  <si>
    <t>0596314827</t>
  </si>
  <si>
    <t>9485203716</t>
  </si>
  <si>
    <t>4930758261</t>
  </si>
  <si>
    <t>5041869372</t>
  </si>
  <si>
    <t>8642753019</t>
  </si>
  <si>
    <t>3197208564</t>
  </si>
  <si>
    <t>2086197453</t>
  </si>
  <si>
    <t>1975086342</t>
  </si>
  <si>
    <t>5319420786</t>
  </si>
  <si>
    <t>7531642908</t>
  </si>
  <si>
    <t>4208319675</t>
  </si>
  <si>
    <t>0864975231</t>
  </si>
  <si>
    <t>9753864120</t>
  </si>
  <si>
    <t>6420531897</t>
  </si>
  <si>
    <t>9746830215</t>
  </si>
  <si>
    <t>6413507982</t>
  </si>
  <si>
    <t>0857941326</t>
  </si>
  <si>
    <t>8635729104</t>
  </si>
  <si>
    <t>1968052437</t>
  </si>
  <si>
    <t>3180274659</t>
  </si>
  <si>
    <t>2079163548</t>
  </si>
  <si>
    <t>7524618093</t>
  </si>
  <si>
    <t>4291385760</t>
  </si>
  <si>
    <t>5302496871</t>
  </si>
  <si>
    <t>0359827641</t>
  </si>
  <si>
    <t>6915483207</t>
  </si>
  <si>
    <t>2571049863</t>
  </si>
  <si>
    <t>5804372196</t>
  </si>
  <si>
    <t>9248716530</t>
  </si>
  <si>
    <t>3682150974</t>
  </si>
  <si>
    <t>4793261085</t>
  </si>
  <si>
    <t>7026594318</t>
  </si>
  <si>
    <t>8137605429</t>
  </si>
  <si>
    <t>1460938752</t>
  </si>
  <si>
    <t>8473210956</t>
  </si>
  <si>
    <t>7362109845</t>
  </si>
  <si>
    <t>1706543289</t>
  </si>
  <si>
    <t>6251098734</t>
  </si>
  <si>
    <t>2817654390</t>
  </si>
  <si>
    <t>9584321067</t>
  </si>
  <si>
    <t>4039876512</t>
  </si>
  <si>
    <t>0695432178</t>
  </si>
  <si>
    <t>5140987623</t>
  </si>
  <si>
    <t>3928765401</t>
  </si>
  <si>
    <t>4538910762</t>
  </si>
  <si>
    <t>0194576328</t>
  </si>
  <si>
    <t>6750132984</t>
  </si>
  <si>
    <t>3427809651</t>
  </si>
  <si>
    <t>8972354106</t>
  </si>
  <si>
    <t>7861243095</t>
  </si>
  <si>
    <t>5649021873</t>
  </si>
  <si>
    <t>2316798540</t>
  </si>
  <si>
    <t>1205687439</t>
  </si>
  <si>
    <t>9083465217</t>
  </si>
  <si>
    <t>6435921780</t>
  </si>
  <si>
    <t>8657143902</t>
  </si>
  <si>
    <t>0879365124</t>
  </si>
  <si>
    <t>7546032891</t>
  </si>
  <si>
    <t>5324810679</t>
  </si>
  <si>
    <t>3102698457</t>
  </si>
  <si>
    <t>4213709568</t>
  </si>
  <si>
    <t>2091587346</t>
  </si>
  <si>
    <t>1980476235</t>
  </si>
  <si>
    <t>9768254013</t>
  </si>
  <si>
    <t>3719540268</t>
  </si>
  <si>
    <t>2608439157</t>
  </si>
  <si>
    <t>9375106824</t>
  </si>
  <si>
    <t>1597328046</t>
  </si>
  <si>
    <t>0486217935</t>
  </si>
  <si>
    <t>6042873591</t>
  </si>
  <si>
    <t>7153984602</t>
  </si>
  <si>
    <t>8264095713</t>
  </si>
  <si>
    <t>5931762480</t>
  </si>
  <si>
    <t>4820651379</t>
  </si>
  <si>
    <t>5840937261</t>
  </si>
  <si>
    <t>6951048372</t>
  </si>
  <si>
    <t>0395482716</t>
  </si>
  <si>
    <t>4739826150</t>
  </si>
  <si>
    <t>3628715049</t>
  </si>
  <si>
    <t>9284371605</t>
  </si>
  <si>
    <t>8173260594</t>
  </si>
  <si>
    <t>1406593827</t>
  </si>
  <si>
    <t>7062159483</t>
  </si>
  <si>
    <t>2517604938</t>
  </si>
  <si>
    <t>0278695143</t>
  </si>
  <si>
    <t>5723140698</t>
  </si>
  <si>
    <t>7945362810</t>
  </si>
  <si>
    <t>4612039587</t>
  </si>
  <si>
    <t>1389706254</t>
  </si>
  <si>
    <t>2490817365</t>
  </si>
  <si>
    <t>6834251709</t>
  </si>
  <si>
    <t>8056473921</t>
  </si>
  <si>
    <t>9167584032</t>
  </si>
  <si>
    <t>3501928476</t>
  </si>
  <si>
    <t>8269753014</t>
  </si>
  <si>
    <t>0481975236</t>
  </si>
  <si>
    <t>5936420781</t>
  </si>
  <si>
    <t>7158642903</t>
  </si>
  <si>
    <t>3714208569</t>
  </si>
  <si>
    <t>4825319670</t>
  </si>
  <si>
    <t>9370864125</t>
  </si>
  <si>
    <t>2603197458</t>
  </si>
  <si>
    <t>6047531892</t>
  </si>
  <si>
    <t>1592086347</t>
  </si>
  <si>
    <t>5124078396</t>
  </si>
  <si>
    <t>2891745063</t>
  </si>
  <si>
    <t>3902856174</t>
  </si>
  <si>
    <t>4013967285</t>
  </si>
  <si>
    <t>9568412730</t>
  </si>
  <si>
    <t>7346290518</t>
  </si>
  <si>
    <t>1780634952</t>
  </si>
  <si>
    <t>6235189407</t>
  </si>
  <si>
    <t>8457301629</t>
  </si>
  <si>
    <t>0679523841</t>
  </si>
  <si>
    <t>7419802365</t>
  </si>
  <si>
    <t>0742135698</t>
  </si>
  <si>
    <t>8520913476</t>
  </si>
  <si>
    <t>5297680143</t>
  </si>
  <si>
    <t>3075468921</t>
  </si>
  <si>
    <t>2964357810</t>
  </si>
  <si>
    <t>9631024587</t>
  </si>
  <si>
    <t>6308791254</t>
  </si>
  <si>
    <t>1853246709</t>
  </si>
  <si>
    <t>4186579032</t>
  </si>
  <si>
    <t>5197328046</t>
  </si>
  <si>
    <t>1753984602</t>
  </si>
  <si>
    <t>8420651379</t>
  </si>
  <si>
    <t>0642873591</t>
  </si>
  <si>
    <t>3975106824</t>
  </si>
  <si>
    <t>6208439157</t>
  </si>
  <si>
    <t>7319540268</t>
  </si>
  <si>
    <t>9531762480</t>
  </si>
  <si>
    <t>4086217935</t>
  </si>
  <si>
    <t>2864095713</t>
  </si>
  <si>
    <t>7193842605</t>
  </si>
  <si>
    <t>2648397150</t>
  </si>
  <si>
    <t>4860519372</t>
  </si>
  <si>
    <t>8204953716</t>
  </si>
  <si>
    <t>5971620483</t>
  </si>
  <si>
    <t>0426175938</t>
  </si>
  <si>
    <t>3759408261</t>
  </si>
  <si>
    <t>1537286049</t>
  </si>
  <si>
    <t>6082731594</t>
  </si>
  <si>
    <t>9315064827</t>
  </si>
  <si>
    <t>7695314820</t>
  </si>
  <si>
    <t>2140869375</t>
  </si>
  <si>
    <t>6584203719</t>
  </si>
  <si>
    <t>8706425931</t>
  </si>
  <si>
    <t>0928647153</t>
  </si>
  <si>
    <t>5473192608</t>
  </si>
  <si>
    <t>3251970486</t>
  </si>
  <si>
    <t>1039758264</t>
  </si>
  <si>
    <t>9817536042</t>
  </si>
  <si>
    <t>4362081597</t>
  </si>
  <si>
    <t>4207156839</t>
  </si>
  <si>
    <t>1974823506</t>
  </si>
  <si>
    <t>3196045728</t>
  </si>
  <si>
    <t>9752601384</t>
  </si>
  <si>
    <t>2085934617</t>
  </si>
  <si>
    <t>0863712495</t>
  </si>
  <si>
    <t>7530489162</t>
  </si>
  <si>
    <t>5318267940</t>
  </si>
  <si>
    <t>8641590273</t>
  </si>
  <si>
    <t>6429378051</t>
  </si>
  <si>
    <t>8317450962</t>
  </si>
  <si>
    <t>5084127639</t>
  </si>
  <si>
    <t>7206349851</t>
  </si>
  <si>
    <t>9428561073</t>
  </si>
  <si>
    <t>2751894306</t>
  </si>
  <si>
    <t>3862905417</t>
  </si>
  <si>
    <t>1640783295</t>
  </si>
  <si>
    <t>4973016528</t>
  </si>
  <si>
    <t>6195238740</t>
  </si>
  <si>
    <t>0539672184</t>
  </si>
  <si>
    <t>0871324965</t>
  </si>
  <si>
    <t>2093546187</t>
  </si>
  <si>
    <t>4215768309</t>
  </si>
  <si>
    <t>6437980521</t>
  </si>
  <si>
    <t>7548091632</t>
  </si>
  <si>
    <t>9760213854</t>
  </si>
  <si>
    <t>8659102743</t>
  </si>
  <si>
    <t>3104657298</t>
  </si>
  <si>
    <t>1982435076</t>
  </si>
  <si>
    <t>5326879410</t>
  </si>
  <si>
    <t>6973502148</t>
  </si>
  <si>
    <t>1428057693</t>
  </si>
  <si>
    <t>7084613259</t>
  </si>
  <si>
    <t>8195724360</t>
  </si>
  <si>
    <t>2539168704</t>
  </si>
  <si>
    <t>9206835471</t>
  </si>
  <si>
    <t>0317946582</t>
  </si>
  <si>
    <t>5862491037</t>
  </si>
  <si>
    <t>4751380926</t>
  </si>
  <si>
    <t>3640279815</t>
  </si>
  <si>
    <t>140</t>
  </si>
  <si>
    <t>430</t>
  </si>
  <si>
    <t>1430</t>
  </si>
  <si>
    <t>5874</t>
  </si>
  <si>
    <t>7096</t>
  </si>
  <si>
    <t>8107</t>
  </si>
  <si>
    <t>6985</t>
  </si>
  <si>
    <t>4763</t>
  </si>
  <si>
    <t>9218</t>
  </si>
  <si>
    <t>3290</t>
  </si>
  <si>
    <t>3652</t>
  </si>
  <si>
    <t>2541</t>
  </si>
  <si>
    <t>５１番</t>
    <rPh sb="2" eb="3">
      <t>バン</t>
    </rPh>
    <phoneticPr fontId="6"/>
  </si>
  <si>
    <t>５２番</t>
    <rPh sb="2" eb="3">
      <t>バン</t>
    </rPh>
    <phoneticPr fontId="6"/>
  </si>
  <si>
    <t>５３番</t>
    <rPh sb="2" eb="3">
      <t>バン</t>
    </rPh>
    <phoneticPr fontId="6"/>
  </si>
  <si>
    <t>５４番</t>
    <rPh sb="2" eb="3">
      <t>バン</t>
    </rPh>
    <phoneticPr fontId="6"/>
  </si>
  <si>
    <t>５５番</t>
    <rPh sb="2" eb="3">
      <t>バン</t>
    </rPh>
    <phoneticPr fontId="6"/>
  </si>
  <si>
    <t>仮１</t>
    <rPh sb="0" eb="1">
      <t>カリ</t>
    </rPh>
    <phoneticPr fontId="6"/>
  </si>
  <si>
    <t>仮２</t>
    <rPh sb="0" eb="1">
      <t>カリ</t>
    </rPh>
    <phoneticPr fontId="6"/>
  </si>
  <si>
    <t>仮３</t>
    <rPh sb="0" eb="1">
      <t>カリ</t>
    </rPh>
    <phoneticPr fontId="6"/>
  </si>
  <si>
    <t>±0</t>
    <phoneticPr fontId="6"/>
  </si>
  <si>
    <t>答-</t>
    <rPh sb="0" eb="1">
      <t>コタエ</t>
    </rPh>
    <phoneticPr fontId="6"/>
  </si>
  <si>
    <t>首位</t>
    <rPh sb="0" eb="2">
      <t>シュイ</t>
    </rPh>
    <phoneticPr fontId="6"/>
  </si>
  <si>
    <t>小計</t>
    <rPh sb="0" eb="2">
      <t>ショウケイ</t>
    </rPh>
    <phoneticPr fontId="6"/>
  </si>
  <si>
    <t>連続減数</t>
    <rPh sb="0" eb="2">
      <t>レンゾク</t>
    </rPh>
    <rPh sb="2" eb="4">
      <t>ゲンスウ</t>
    </rPh>
    <phoneticPr fontId="6"/>
  </si>
  <si>
    <t>減数</t>
    <rPh sb="0" eb="2">
      <t>ゲンスウ</t>
    </rPh>
    <phoneticPr fontId="6"/>
  </si>
  <si>
    <t>答がマイナスの設定</t>
    <rPh sb="0" eb="1">
      <t>コタエ</t>
    </rPh>
    <rPh sb="7" eb="9">
      <t>セッテイ</t>
    </rPh>
    <phoneticPr fontId="6"/>
  </si>
  <si>
    <t>５６番</t>
    <rPh sb="2" eb="3">
      <t>バン</t>
    </rPh>
    <phoneticPr fontId="6"/>
  </si>
  <si>
    <t>５７番</t>
    <rPh sb="2" eb="3">
      <t>バン</t>
    </rPh>
    <phoneticPr fontId="6"/>
  </si>
  <si>
    <t>５８番</t>
    <rPh sb="2" eb="3">
      <t>バン</t>
    </rPh>
    <phoneticPr fontId="6"/>
  </si>
  <si>
    <t>５９番</t>
    <rPh sb="2" eb="3">
      <t>バン</t>
    </rPh>
    <phoneticPr fontId="6"/>
  </si>
  <si>
    <t>６０番</t>
    <rPh sb="2" eb="3">
      <t>バン</t>
    </rPh>
    <phoneticPr fontId="6"/>
  </si>
  <si>
    <t>６１番</t>
    <rPh sb="2" eb="3">
      <t>バン</t>
    </rPh>
    <phoneticPr fontId="6"/>
  </si>
  <si>
    <t>６２番</t>
    <rPh sb="2" eb="3">
      <t>バン</t>
    </rPh>
    <phoneticPr fontId="6"/>
  </si>
  <si>
    <t>６３番</t>
    <rPh sb="2" eb="3">
      <t>バン</t>
    </rPh>
    <phoneticPr fontId="6"/>
  </si>
  <si>
    <t>６４番</t>
    <rPh sb="2" eb="3">
      <t>バン</t>
    </rPh>
    <phoneticPr fontId="6"/>
  </si>
  <si>
    <t>６５番</t>
    <rPh sb="2" eb="3">
      <t>バン</t>
    </rPh>
    <phoneticPr fontId="6"/>
  </si>
  <si>
    <t>６６番</t>
    <rPh sb="2" eb="3">
      <t>バン</t>
    </rPh>
    <phoneticPr fontId="6"/>
  </si>
  <si>
    <t>６７番</t>
    <rPh sb="2" eb="3">
      <t>バン</t>
    </rPh>
    <phoneticPr fontId="6"/>
  </si>
  <si>
    <t>６８番</t>
    <rPh sb="2" eb="3">
      <t>バン</t>
    </rPh>
    <phoneticPr fontId="6"/>
  </si>
  <si>
    <t>６９番</t>
    <rPh sb="2" eb="3">
      <t>バン</t>
    </rPh>
    <phoneticPr fontId="6"/>
  </si>
  <si>
    <t>７０番</t>
    <rPh sb="2" eb="3">
      <t>バン</t>
    </rPh>
    <phoneticPr fontId="6"/>
  </si>
  <si>
    <t>７１番</t>
    <rPh sb="2" eb="3">
      <t>バン</t>
    </rPh>
    <phoneticPr fontId="6"/>
  </si>
  <si>
    <t>７２番</t>
    <rPh sb="2" eb="3">
      <t>バン</t>
    </rPh>
    <phoneticPr fontId="6"/>
  </si>
  <si>
    <t>７３番</t>
    <rPh sb="2" eb="3">
      <t>バン</t>
    </rPh>
    <phoneticPr fontId="6"/>
  </si>
  <si>
    <t>７４番</t>
    <rPh sb="2" eb="3">
      <t>バン</t>
    </rPh>
    <phoneticPr fontId="6"/>
  </si>
  <si>
    <t>７５番</t>
    <rPh sb="2" eb="3">
      <t>バン</t>
    </rPh>
    <phoneticPr fontId="6"/>
  </si>
  <si>
    <t>７６番</t>
    <rPh sb="2" eb="3">
      <t>バン</t>
    </rPh>
    <phoneticPr fontId="6"/>
  </si>
  <si>
    <t>７７番</t>
    <rPh sb="2" eb="3">
      <t>バン</t>
    </rPh>
    <phoneticPr fontId="6"/>
  </si>
  <si>
    <t>７８番</t>
    <rPh sb="2" eb="3">
      <t>バン</t>
    </rPh>
    <phoneticPr fontId="6"/>
  </si>
  <si>
    <t>７９番</t>
    <rPh sb="2" eb="3">
      <t>バン</t>
    </rPh>
    <phoneticPr fontId="6"/>
  </si>
  <si>
    <t>８０番</t>
    <rPh sb="2" eb="3">
      <t>バン</t>
    </rPh>
    <phoneticPr fontId="6"/>
  </si>
  <si>
    <t>８１番</t>
    <rPh sb="2" eb="3">
      <t>バン</t>
    </rPh>
    <phoneticPr fontId="6"/>
  </si>
  <si>
    <t>８２番</t>
    <rPh sb="2" eb="3">
      <t>バン</t>
    </rPh>
    <phoneticPr fontId="6"/>
  </si>
  <si>
    <t>８３番</t>
    <rPh sb="2" eb="3">
      <t>バン</t>
    </rPh>
    <phoneticPr fontId="6"/>
  </si>
  <si>
    <t>８４番</t>
    <rPh sb="2" eb="3">
      <t>バン</t>
    </rPh>
    <phoneticPr fontId="6"/>
  </si>
  <si>
    <t>８５番</t>
    <rPh sb="2" eb="3">
      <t>バン</t>
    </rPh>
    <phoneticPr fontId="6"/>
  </si>
  <si>
    <t>８６番</t>
    <rPh sb="2" eb="3">
      <t>バン</t>
    </rPh>
    <phoneticPr fontId="6"/>
  </si>
  <si>
    <t>８７番</t>
    <rPh sb="2" eb="3">
      <t>バン</t>
    </rPh>
    <phoneticPr fontId="6"/>
  </si>
  <si>
    <t>８８番</t>
    <rPh sb="2" eb="3">
      <t>バン</t>
    </rPh>
    <phoneticPr fontId="6"/>
  </si>
  <si>
    <t>８９番</t>
    <rPh sb="2" eb="3">
      <t>バン</t>
    </rPh>
    <phoneticPr fontId="6"/>
  </si>
  <si>
    <t>９０番</t>
    <rPh sb="2" eb="3">
      <t>バン</t>
    </rPh>
    <phoneticPr fontId="6"/>
  </si>
  <si>
    <t>９１番</t>
    <rPh sb="2" eb="3">
      <t>バン</t>
    </rPh>
    <phoneticPr fontId="6"/>
  </si>
  <si>
    <t>９２番</t>
    <rPh sb="2" eb="3">
      <t>バン</t>
    </rPh>
    <phoneticPr fontId="6"/>
  </si>
  <si>
    <t>９３番</t>
    <rPh sb="2" eb="3">
      <t>バン</t>
    </rPh>
    <phoneticPr fontId="6"/>
  </si>
  <si>
    <t>９４番</t>
    <rPh sb="2" eb="3">
      <t>バン</t>
    </rPh>
    <phoneticPr fontId="6"/>
  </si>
  <si>
    <t>９５番</t>
    <rPh sb="2" eb="3">
      <t>バン</t>
    </rPh>
    <phoneticPr fontId="6"/>
  </si>
  <si>
    <t>９６番</t>
    <rPh sb="2" eb="3">
      <t>バン</t>
    </rPh>
    <phoneticPr fontId="6"/>
  </si>
  <si>
    <t>９７番</t>
    <rPh sb="2" eb="3">
      <t>バン</t>
    </rPh>
    <phoneticPr fontId="6"/>
  </si>
  <si>
    <t>９８番</t>
    <rPh sb="2" eb="3">
      <t>バン</t>
    </rPh>
    <phoneticPr fontId="6"/>
  </si>
  <si>
    <t>９９番</t>
    <rPh sb="2" eb="3">
      <t>バン</t>
    </rPh>
    <phoneticPr fontId="6"/>
  </si>
  <si>
    <t>１００番</t>
    <rPh sb="3" eb="4">
      <t>バン</t>
    </rPh>
    <phoneticPr fontId="6"/>
  </si>
  <si>
    <t>確定</t>
    <rPh sb="0" eb="2">
      <t>カクテイ</t>
    </rPh>
    <phoneticPr fontId="6"/>
  </si>
  <si>
    <t>決定</t>
    <rPh sb="0" eb="2">
      <t>ケッテイ</t>
    </rPh>
    <phoneticPr fontId="6"/>
  </si>
  <si>
    <t>問題</t>
    <rPh sb="0" eb="2">
      <t>モンダイ</t>
    </rPh>
    <phoneticPr fontId="6"/>
  </si>
  <si>
    <t>２２番</t>
    <rPh sb="2" eb="3">
      <t>バン</t>
    </rPh>
    <phoneticPr fontId="6"/>
  </si>
  <si>
    <t>口No.</t>
    <rPh sb="0" eb="1">
      <t>クチ</t>
    </rPh>
    <phoneticPr fontId="6"/>
  </si>
  <si>
    <t>２３番</t>
    <rPh sb="2" eb="3">
      <t>バン</t>
    </rPh>
    <phoneticPr fontId="6"/>
  </si>
  <si>
    <t>２４番</t>
    <rPh sb="2" eb="3">
      <t>バン</t>
    </rPh>
    <phoneticPr fontId="6"/>
  </si>
  <si>
    <t>２５番</t>
    <rPh sb="2" eb="3">
      <t>バン</t>
    </rPh>
    <phoneticPr fontId="6"/>
  </si>
  <si>
    <t>２６番</t>
    <rPh sb="2" eb="3">
      <t>バン</t>
    </rPh>
    <phoneticPr fontId="6"/>
  </si>
  <si>
    <t>２７番</t>
    <rPh sb="2" eb="3">
      <t>バン</t>
    </rPh>
    <phoneticPr fontId="6"/>
  </si>
  <si>
    <t>２８番</t>
    <rPh sb="2" eb="3">
      <t>バン</t>
    </rPh>
    <phoneticPr fontId="6"/>
  </si>
  <si>
    <t>２９番</t>
    <rPh sb="2" eb="3">
      <t>バン</t>
    </rPh>
    <phoneticPr fontId="6"/>
  </si>
  <si>
    <t>３０番</t>
    <rPh sb="2" eb="3">
      <t>バン</t>
    </rPh>
    <phoneticPr fontId="6"/>
  </si>
  <si>
    <t>３１番</t>
    <rPh sb="2" eb="3">
      <t>バン</t>
    </rPh>
    <phoneticPr fontId="6"/>
  </si>
  <si>
    <t>３２番</t>
    <rPh sb="2" eb="3">
      <t>バン</t>
    </rPh>
    <phoneticPr fontId="6"/>
  </si>
  <si>
    <t>３３番</t>
    <rPh sb="2" eb="3">
      <t>バン</t>
    </rPh>
    <phoneticPr fontId="6"/>
  </si>
  <si>
    <t>３４番</t>
    <rPh sb="2" eb="3">
      <t>バン</t>
    </rPh>
    <phoneticPr fontId="6"/>
  </si>
  <si>
    <t>３５番</t>
    <rPh sb="2" eb="3">
      <t>バン</t>
    </rPh>
    <phoneticPr fontId="6"/>
  </si>
  <si>
    <t>３６番</t>
    <rPh sb="2" eb="3">
      <t>バン</t>
    </rPh>
    <phoneticPr fontId="6"/>
  </si>
  <si>
    <t>３７番</t>
    <rPh sb="2" eb="3">
      <t>バン</t>
    </rPh>
    <phoneticPr fontId="6"/>
  </si>
  <si>
    <t>３８番</t>
    <rPh sb="2" eb="3">
      <t>バン</t>
    </rPh>
    <phoneticPr fontId="6"/>
  </si>
  <si>
    <t>３９番</t>
    <rPh sb="2" eb="3">
      <t>バン</t>
    </rPh>
    <phoneticPr fontId="6"/>
  </si>
  <si>
    <t>４０番</t>
    <rPh sb="2" eb="3">
      <t>バン</t>
    </rPh>
    <phoneticPr fontId="6"/>
  </si>
  <si>
    <t>４１番</t>
    <rPh sb="2" eb="3">
      <t>バン</t>
    </rPh>
    <phoneticPr fontId="6"/>
  </si>
  <si>
    <t>４２番</t>
    <rPh sb="2" eb="3">
      <t>バン</t>
    </rPh>
    <phoneticPr fontId="6"/>
  </si>
  <si>
    <t>４３番</t>
    <rPh sb="2" eb="3">
      <t>バン</t>
    </rPh>
    <phoneticPr fontId="6"/>
  </si>
  <si>
    <t>４４番</t>
    <rPh sb="2" eb="3">
      <t>バン</t>
    </rPh>
    <phoneticPr fontId="6"/>
  </si>
  <si>
    <t>４５番</t>
    <rPh sb="2" eb="3">
      <t>バン</t>
    </rPh>
    <phoneticPr fontId="6"/>
  </si>
  <si>
    <t>４６番</t>
    <rPh sb="2" eb="3">
      <t>バン</t>
    </rPh>
    <phoneticPr fontId="6"/>
  </si>
  <si>
    <t>４７番</t>
    <rPh sb="2" eb="3">
      <t>バン</t>
    </rPh>
    <phoneticPr fontId="6"/>
  </si>
  <si>
    <t>４８番</t>
    <rPh sb="2" eb="3">
      <t>バン</t>
    </rPh>
    <phoneticPr fontId="6"/>
  </si>
  <si>
    <t>４９番</t>
    <rPh sb="2" eb="3">
      <t>バン</t>
    </rPh>
    <phoneticPr fontId="6"/>
  </si>
  <si>
    <t>５０番</t>
    <rPh sb="2" eb="3">
      <t>バン</t>
    </rPh>
    <phoneticPr fontId="6"/>
  </si>
  <si>
    <t>No.</t>
    <phoneticPr fontId="6"/>
  </si>
  <si>
    <t>かけざんの設定</t>
    <rPh sb="5" eb="7">
      <t>セッテイ</t>
    </rPh>
    <phoneticPr fontId="6"/>
  </si>
  <si>
    <t>商</t>
    <rPh sb="0" eb="1">
      <t>ショウ</t>
    </rPh>
    <phoneticPr fontId="6"/>
  </si>
  <si>
    <t>法の基</t>
    <rPh sb="0" eb="1">
      <t>ホウ</t>
    </rPh>
    <rPh sb="2" eb="3">
      <t>モト</t>
    </rPh>
    <phoneticPr fontId="6"/>
  </si>
  <si>
    <t>商の基１</t>
    <rPh sb="0" eb="1">
      <t>ショウ</t>
    </rPh>
    <rPh sb="2" eb="3">
      <t>モト</t>
    </rPh>
    <phoneticPr fontId="6"/>
  </si>
  <si>
    <t>商の基２</t>
    <rPh sb="0" eb="1">
      <t>ショウ</t>
    </rPh>
    <rPh sb="2" eb="3">
      <t>モト</t>
    </rPh>
    <phoneticPr fontId="6"/>
  </si>
  <si>
    <t>商の</t>
    <rPh sb="0" eb="1">
      <t>ショウ</t>
    </rPh>
    <phoneticPr fontId="6"/>
  </si>
  <si>
    <t>商の基３</t>
    <rPh sb="0" eb="1">
      <t>ショウ</t>
    </rPh>
    <rPh sb="2" eb="3">
      <t>モト</t>
    </rPh>
    <phoneticPr fontId="6"/>
  </si>
  <si>
    <t>法の基３</t>
    <rPh sb="0" eb="1">
      <t>ホウ</t>
    </rPh>
    <rPh sb="2" eb="3">
      <t>モト</t>
    </rPh>
    <phoneticPr fontId="6"/>
  </si>
  <si>
    <t>C1:L1  =INT(RAND()*100)*100+COLUMN()</t>
    <phoneticPr fontId="6"/>
  </si>
  <si>
    <t>B3     =RANK(A3,$A$3:$A$12) これを B3:B12 へコピー</t>
    <phoneticPr fontId="6"/>
  </si>
  <si>
    <t>C2     =RANK(C1,$C$1:$L$1)  これを C2:L2 へコピー</t>
    <phoneticPr fontId="6"/>
  </si>
  <si>
    <t>C3     =MOD(C$2+$B3,10)     これを C3:L12 へコピー</t>
    <phoneticPr fontId="6"/>
  </si>
  <si>
    <t>A3:A12 =INT(RAND()*100)*100+ROW()</t>
    <phoneticPr fontId="6"/>
  </si>
  <si>
    <t>　</t>
    <phoneticPr fontId="6"/>
  </si>
  <si>
    <t>乱数１</t>
    <rPh sb="0" eb="2">
      <t>ランスウ</t>
    </rPh>
    <phoneticPr fontId="6"/>
  </si>
  <si>
    <t>乱数２</t>
    <rPh sb="0" eb="2">
      <t>ランスウ</t>
    </rPh>
    <phoneticPr fontId="6"/>
  </si>
  <si>
    <t>実の基</t>
    <rPh sb="0" eb="1">
      <t>ジツ</t>
    </rPh>
    <rPh sb="2" eb="3">
      <t>モト</t>
    </rPh>
    <phoneticPr fontId="6"/>
  </si>
  <si>
    <t>実の</t>
    <rPh sb="0" eb="1">
      <t>ジツ</t>
    </rPh>
    <phoneticPr fontId="6"/>
  </si>
  <si>
    <t>桁数</t>
    <rPh sb="0" eb="2">
      <t>ケタスウ</t>
    </rPh>
    <phoneticPr fontId="6"/>
  </si>
  <si>
    <t>実</t>
    <rPh sb="0" eb="1">
      <t>ジツ</t>
    </rPh>
    <phoneticPr fontId="6"/>
  </si>
  <si>
    <t>法の基１</t>
    <rPh sb="0" eb="1">
      <t>ホウ</t>
    </rPh>
    <rPh sb="2" eb="3">
      <t>モト</t>
    </rPh>
    <phoneticPr fontId="6"/>
  </si>
  <si>
    <t>法の基２</t>
    <rPh sb="0" eb="1">
      <t>ホウ</t>
    </rPh>
    <rPh sb="2" eb="3">
      <t>モト</t>
    </rPh>
    <phoneticPr fontId="6"/>
  </si>
  <si>
    <t>法の</t>
    <rPh sb="0" eb="1">
      <t>ホウ</t>
    </rPh>
    <phoneticPr fontId="6"/>
  </si>
  <si>
    <t>法</t>
    <rPh sb="0" eb="1">
      <t>ホウ</t>
    </rPh>
    <phoneticPr fontId="6"/>
  </si>
  <si>
    <t>１番</t>
    <rPh sb="1" eb="2">
      <t>バン</t>
    </rPh>
    <phoneticPr fontId="6"/>
  </si>
  <si>
    <t>MAX桁</t>
    <rPh sb="3" eb="4">
      <t>ケタ</t>
    </rPh>
    <phoneticPr fontId="6"/>
  </si>
  <si>
    <t>２番</t>
    <rPh sb="1" eb="2">
      <t>バン</t>
    </rPh>
    <phoneticPr fontId="6"/>
  </si>
  <si>
    <t>１～２０番</t>
    <rPh sb="4" eb="5">
      <t>バン</t>
    </rPh>
    <phoneticPr fontId="6"/>
  </si>
  <si>
    <t>２１番</t>
    <rPh sb="2" eb="3">
      <t>バン</t>
    </rPh>
    <phoneticPr fontId="6"/>
  </si>
  <si>
    <t>桁数</t>
    <rPh sb="0" eb="1">
      <t>ケタ</t>
    </rPh>
    <rPh sb="1" eb="2">
      <t>スウ</t>
    </rPh>
    <phoneticPr fontId="6"/>
  </si>
  <si>
    <t>３番</t>
    <rPh sb="1" eb="2">
      <t>バン</t>
    </rPh>
    <phoneticPr fontId="6"/>
  </si>
  <si>
    <t>４番</t>
    <rPh sb="1" eb="2">
      <t>バン</t>
    </rPh>
    <phoneticPr fontId="6"/>
  </si>
  <si>
    <t>５番</t>
    <rPh sb="1" eb="2">
      <t>バン</t>
    </rPh>
    <phoneticPr fontId="6"/>
  </si>
  <si>
    <t>６番</t>
    <rPh sb="1" eb="2">
      <t>バン</t>
    </rPh>
    <phoneticPr fontId="6"/>
  </si>
  <si>
    <t>７番</t>
    <rPh sb="1" eb="2">
      <t>バン</t>
    </rPh>
    <phoneticPr fontId="6"/>
  </si>
  <si>
    <t>８番</t>
    <rPh sb="1" eb="2">
      <t>バン</t>
    </rPh>
    <phoneticPr fontId="6"/>
  </si>
  <si>
    <t>９番</t>
    <rPh sb="1" eb="2">
      <t>バン</t>
    </rPh>
    <phoneticPr fontId="6"/>
  </si>
  <si>
    <t>１０番</t>
    <rPh sb="2" eb="3">
      <t>バン</t>
    </rPh>
    <phoneticPr fontId="6"/>
  </si>
  <si>
    <t>２０番</t>
    <rPh sb="2" eb="3">
      <t>バン</t>
    </rPh>
    <phoneticPr fontId="6"/>
  </si>
  <si>
    <t>１９番</t>
    <rPh sb="2" eb="3">
      <t>バン</t>
    </rPh>
    <phoneticPr fontId="6"/>
  </si>
  <si>
    <t>１８番</t>
    <rPh sb="2" eb="3">
      <t>バン</t>
    </rPh>
    <phoneticPr fontId="6"/>
  </si>
  <si>
    <t>１７番</t>
    <rPh sb="2" eb="3">
      <t>バン</t>
    </rPh>
    <phoneticPr fontId="6"/>
  </si>
  <si>
    <t>１６番</t>
    <rPh sb="2" eb="3">
      <t>バン</t>
    </rPh>
    <phoneticPr fontId="6"/>
  </si>
  <si>
    <t>１５番</t>
    <rPh sb="2" eb="3">
      <t>バン</t>
    </rPh>
    <phoneticPr fontId="6"/>
  </si>
  <si>
    <t>１４番</t>
    <rPh sb="2" eb="3">
      <t>バン</t>
    </rPh>
    <phoneticPr fontId="6"/>
  </si>
  <si>
    <t>１３番</t>
    <rPh sb="2" eb="3">
      <t>バン</t>
    </rPh>
    <phoneticPr fontId="6"/>
  </si>
  <si>
    <t>１２番</t>
    <rPh sb="2" eb="3">
      <t>バン</t>
    </rPh>
    <phoneticPr fontId="6"/>
  </si>
  <si>
    <t>１１番</t>
    <rPh sb="2" eb="3">
      <t>バン</t>
    </rPh>
    <phoneticPr fontId="6"/>
  </si>
  <si>
    <t>781</t>
  </si>
  <si>
    <t>670</t>
  </si>
  <si>
    <t>892</t>
  </si>
  <si>
    <t>569</t>
  </si>
  <si>
    <t>125</t>
  </si>
  <si>
    <t>903</t>
  </si>
  <si>
    <t>6578930142</t>
  </si>
  <si>
    <t>2134596708</t>
  </si>
  <si>
    <t>3245607819</t>
  </si>
  <si>
    <t>9801263475</t>
  </si>
  <si>
    <t>5467829031</t>
  </si>
  <si>
    <t>7689041253</t>
  </si>
  <si>
    <t>1023485697</t>
  </si>
  <si>
    <t>8790152364</t>
  </si>
  <si>
    <t>0912374586</t>
  </si>
  <si>
    <t>4356718920</t>
  </si>
  <si>
    <t>0935816274</t>
  </si>
  <si>
    <t>5480361729</t>
  </si>
  <si>
    <t>9824705163</t>
  </si>
  <si>
    <t>2157038496</t>
  </si>
  <si>
    <t>6591472830</t>
  </si>
  <si>
    <t>3268149507</t>
  </si>
  <si>
    <t>4379250618</t>
  </si>
  <si>
    <t>7602583941</t>
  </si>
  <si>
    <t>1046927385</t>
  </si>
  <si>
    <t>8713694052</t>
  </si>
  <si>
    <t>2710486395</t>
  </si>
  <si>
    <t>8376042951</t>
  </si>
  <si>
    <t>7265931840</t>
  </si>
  <si>
    <t>5043719628</t>
  </si>
  <si>
    <t>4932608517</t>
  </si>
  <si>
    <t>0598264173</t>
  </si>
  <si>
    <t>3821597406</t>
  </si>
  <si>
    <t>6154820739</t>
  </si>
  <si>
    <t>1609375284</t>
  </si>
  <si>
    <t>9487153062</t>
  </si>
  <si>
    <t>7630491528</t>
  </si>
  <si>
    <t>4307168295</t>
  </si>
  <si>
    <t>5418279306</t>
  </si>
  <si>
    <t>0963724851</t>
  </si>
  <si>
    <t>2185946073</t>
  </si>
  <si>
    <t>6529380417</t>
  </si>
  <si>
    <t>8741502639</t>
  </si>
  <si>
    <t>9852613740</t>
  </si>
  <si>
    <t>3296057184</t>
  </si>
  <si>
    <t>1074835962</t>
  </si>
  <si>
    <t>8926573401</t>
  </si>
  <si>
    <t>5693240178</t>
  </si>
  <si>
    <t>1259806734</t>
  </si>
  <si>
    <t>6704351289</t>
  </si>
  <si>
    <t>7815462390</t>
  </si>
  <si>
    <t>4582139067</t>
  </si>
  <si>
    <t>3471028956</t>
  </si>
  <si>
    <t>9037684512</t>
  </si>
  <si>
    <t>2360917845</t>
  </si>
  <si>
    <t>0148795623</t>
  </si>
  <si>
    <t>7096843152</t>
  </si>
  <si>
    <t>1430287596</t>
  </si>
  <si>
    <t>6985732041</t>
  </si>
  <si>
    <t>0329176485</t>
  </si>
  <si>
    <t>9218065374</t>
  </si>
  <si>
    <t>2541398607</t>
  </si>
  <si>
    <t>4763510829</t>
  </si>
  <si>
    <t>5874621930</t>
  </si>
  <si>
    <t>3652409718</t>
  </si>
  <si>
    <t>8107954263</t>
  </si>
  <si>
    <t>2401389756</t>
  </si>
  <si>
    <t>3512490867</t>
  </si>
  <si>
    <t>7956834201</t>
  </si>
  <si>
    <t>5734612089</t>
  </si>
  <si>
    <t>6845723190</t>
  </si>
  <si>
    <t>0289167534</t>
  </si>
  <si>
    <t>9178056423</t>
  </si>
  <si>
    <t>4623501978</t>
  </si>
  <si>
    <t>1390278645</t>
  </si>
  <si>
    <t>8067945312</t>
  </si>
  <si>
    <t>7561934028</t>
  </si>
  <si>
    <t>0894267351</t>
  </si>
  <si>
    <t>9783156240</t>
  </si>
  <si>
    <t>4238601795</t>
  </si>
  <si>
    <t>5349712806</t>
  </si>
  <si>
    <t>6450823917</t>
  </si>
  <si>
    <t>2016489573</t>
  </si>
  <si>
    <t>3127590684</t>
  </si>
  <si>
    <t>1905378462</t>
  </si>
  <si>
    <t>8672045139</t>
  </si>
  <si>
    <t>6801543279</t>
  </si>
  <si>
    <t>2467109835</t>
  </si>
  <si>
    <t>1356098724</t>
  </si>
  <si>
    <t>4689321057</t>
  </si>
  <si>
    <t>9134876502</t>
  </si>
  <si>
    <t>3578210946</t>
  </si>
  <si>
    <t>7912654380</t>
  </si>
  <si>
    <t>5790432168</t>
  </si>
  <si>
    <t>8023765491</t>
  </si>
  <si>
    <t>0245987613</t>
  </si>
  <si>
    <t>2351460978</t>
  </si>
  <si>
    <t>6795804312</t>
  </si>
  <si>
    <t>0139248756</t>
  </si>
  <si>
    <t>7806915423</t>
  </si>
  <si>
    <t>1240359867</t>
  </si>
  <si>
    <t>3462571089</t>
  </si>
  <si>
    <t>8917026534</t>
  </si>
  <si>
    <t>5684793201</t>
  </si>
  <si>
    <t>9028137645</t>
  </si>
  <si>
    <t>4573682190</t>
  </si>
  <si>
    <t>2058761934</t>
  </si>
  <si>
    <t>4270983156</t>
  </si>
  <si>
    <t>7503216489</t>
  </si>
  <si>
    <t>0836549712</t>
  </si>
  <si>
    <t>5381094267</t>
  </si>
  <si>
    <t>9725438601</t>
  </si>
  <si>
    <t>8614327590</t>
  </si>
  <si>
    <t>1947650823</t>
  </si>
  <si>
    <t>3169872045</t>
  </si>
  <si>
    <t>6492105378</t>
  </si>
  <si>
    <t>5903176428</t>
  </si>
  <si>
    <t>2670843195</t>
  </si>
  <si>
    <t>4892065317</t>
  </si>
  <si>
    <t>9347510862</t>
  </si>
  <si>
    <t>6014287539</t>
  </si>
  <si>
    <t>3781954206</t>
  </si>
  <si>
    <t>0458621973</t>
  </si>
  <si>
    <t>1569732084</t>
  </si>
  <si>
    <t>8236409751</t>
  </si>
  <si>
    <t>7125398640</t>
  </si>
  <si>
    <t>3902165784</t>
  </si>
  <si>
    <t>2891054673</t>
  </si>
  <si>
    <t>8457610239</t>
  </si>
  <si>
    <t>6235498017</t>
  </si>
  <si>
    <t>7346509128</t>
  </si>
  <si>
    <t>9568721340</t>
  </si>
  <si>
    <t>4013276895</t>
  </si>
  <si>
    <t>1780943562</t>
  </si>
  <si>
    <t>5124387906</t>
  </si>
  <si>
    <t>0679832451</t>
  </si>
  <si>
    <t>4901328675</t>
  </si>
  <si>
    <t>3890217564</t>
  </si>
  <si>
    <t>1678095342</t>
  </si>
  <si>
    <t>9456873120</t>
  </si>
  <si>
    <t>0567984231</t>
  </si>
  <si>
    <t>6123540897</t>
  </si>
  <si>
    <t>2789106453</t>
  </si>
  <si>
    <t>8345762019</t>
  </si>
  <si>
    <t>7234651908</t>
  </si>
  <si>
    <t>5012439786</t>
  </si>
  <si>
    <t>5184936720</t>
  </si>
  <si>
    <t>2851603497</t>
  </si>
  <si>
    <t>9528370164</t>
  </si>
  <si>
    <t>1740592386</t>
  </si>
  <si>
    <t>0639481275</t>
  </si>
  <si>
    <t>8417269053</t>
  </si>
  <si>
    <t>7306158942</t>
  </si>
  <si>
    <t>6295047831</t>
  </si>
  <si>
    <t>4073825619</t>
  </si>
  <si>
    <t>3962714508</t>
  </si>
  <si>
    <t>5268394170</t>
  </si>
  <si>
    <t>3046172958</t>
  </si>
  <si>
    <t>1824950736</t>
  </si>
  <si>
    <t>0713849625</t>
  </si>
  <si>
    <t>7480516392</t>
  </si>
  <si>
    <t>9602738514</t>
  </si>
  <si>
    <t>4157283069</t>
  </si>
  <si>
    <t>8591627403</t>
  </si>
  <si>
    <t>6379405281</t>
  </si>
  <si>
    <t>2935061847</t>
  </si>
  <si>
    <t>8403526719</t>
  </si>
  <si>
    <t>7392415608</t>
  </si>
  <si>
    <t>4069182375</t>
  </si>
  <si>
    <t>6281304597</t>
  </si>
  <si>
    <t>1736859042</t>
  </si>
  <si>
    <t>9514637820</t>
  </si>
  <si>
    <t>2847960153</t>
  </si>
  <si>
    <t>5170293486</t>
  </si>
  <si>
    <t>3958071264</t>
  </si>
  <si>
    <t>0625748931</t>
  </si>
  <si>
    <t>6927104853</t>
  </si>
  <si>
    <t>4705982631</t>
  </si>
  <si>
    <t>3694871520</t>
  </si>
  <si>
    <t>9250437186</t>
  </si>
  <si>
    <t>7038215964</t>
  </si>
  <si>
    <t>0361548297</t>
  </si>
  <si>
    <t>2583760419</t>
  </si>
  <si>
    <t>8149326075</t>
  </si>
  <si>
    <t>5816093742</t>
  </si>
  <si>
    <t>1472659308</t>
  </si>
  <si>
    <t>5091487326</t>
  </si>
  <si>
    <t>4980376215</t>
  </si>
  <si>
    <t>8324710659</t>
  </si>
  <si>
    <t>1657043982</t>
  </si>
  <si>
    <t>7213609548</t>
  </si>
  <si>
    <t>9435821760</t>
  </si>
  <si>
    <t>6102598437</t>
  </si>
  <si>
    <t>2768154093</t>
  </si>
  <si>
    <t>3879265104</t>
  </si>
  <si>
    <t>0546932871</t>
  </si>
  <si>
    <t>0941237685</t>
  </si>
  <si>
    <t>5496782130</t>
  </si>
  <si>
    <t>2163459807</t>
  </si>
  <si>
    <t>4385671029</t>
  </si>
  <si>
    <t>9830126574</t>
  </si>
  <si>
    <t>8729015463</t>
  </si>
  <si>
    <t>3274560918</t>
  </si>
  <si>
    <t>6507893241</t>
  </si>
  <si>
    <t>7618904352</t>
  </si>
  <si>
    <t>1052348796</t>
  </si>
  <si>
    <t>8431950276</t>
  </si>
  <si>
    <t>3986405721</t>
  </si>
  <si>
    <t>6219738054</t>
  </si>
  <si>
    <t>9542061387</t>
  </si>
  <si>
    <t>2875394610</t>
  </si>
  <si>
    <t>7320849165</t>
  </si>
  <si>
    <t>0653172498</t>
  </si>
  <si>
    <t>1764283509</t>
  </si>
  <si>
    <t>4097516832</t>
  </si>
  <si>
    <t>5108627943</t>
  </si>
  <si>
    <t>0648739521</t>
  </si>
  <si>
    <t>8426517309</t>
  </si>
  <si>
    <t>6204395187</t>
  </si>
  <si>
    <t>3971062854</t>
  </si>
  <si>
    <t>2860951743</t>
  </si>
  <si>
    <t>9537628410</t>
  </si>
  <si>
    <t>5193284076</t>
  </si>
  <si>
    <t>4082173965</t>
  </si>
  <si>
    <t>7315406298</t>
  </si>
  <si>
    <t>1759840632</t>
  </si>
  <si>
    <t>5061432987</t>
  </si>
  <si>
    <t>4950321876</t>
  </si>
  <si>
    <t>0516987432</t>
  </si>
  <si>
    <t>7283654109</t>
  </si>
  <si>
    <t>3849210765</t>
  </si>
  <si>
    <t>8394765210</t>
  </si>
  <si>
    <t>6172543098</t>
  </si>
  <si>
    <t>9405876321</t>
  </si>
  <si>
    <t>1627098543</t>
  </si>
  <si>
    <t>2738109654</t>
  </si>
  <si>
    <t>4782169350</t>
  </si>
  <si>
    <t>5893270461</t>
  </si>
  <si>
    <t>7015492683</t>
  </si>
  <si>
    <t>1459836027</t>
  </si>
  <si>
    <t>8126503794</t>
  </si>
  <si>
    <t>0348725916</t>
  </si>
  <si>
    <t>6904381572</t>
  </si>
  <si>
    <t>3671058249</t>
  </si>
  <si>
    <t>9237614805</t>
  </si>
  <si>
    <t>2560947138</t>
  </si>
  <si>
    <t>0176925834</t>
  </si>
  <si>
    <t>1287036945</t>
  </si>
  <si>
    <t>2398147056</t>
  </si>
  <si>
    <t>9065814723</t>
  </si>
  <si>
    <t>4510369278</t>
  </si>
  <si>
    <t>3409258167</t>
  </si>
  <si>
    <t>5621470389</t>
  </si>
  <si>
    <t>6732581490</t>
  </si>
  <si>
    <t>7843692501</t>
  </si>
  <si>
    <t>8954703612</t>
  </si>
  <si>
    <t>3082719654</t>
  </si>
  <si>
    <t>2971608543</t>
  </si>
  <si>
    <t>9648375210</t>
  </si>
  <si>
    <t>4193820765</t>
  </si>
  <si>
    <t>8537264109</t>
  </si>
  <si>
    <t>1860597432</t>
  </si>
  <si>
    <t>6315042987</t>
  </si>
  <si>
    <t>7426153098</t>
  </si>
  <si>
    <t>0759486321</t>
  </si>
  <si>
    <t>5204931876</t>
  </si>
  <si>
    <t>9864032175</t>
  </si>
  <si>
    <t>4319587620</t>
  </si>
  <si>
    <t>8753921064</t>
  </si>
  <si>
    <t>0975143286</t>
  </si>
  <si>
    <t>3208476519</t>
  </si>
  <si>
    <t>2197365408</t>
  </si>
  <si>
    <t>5420698731</t>
  </si>
  <si>
    <t>7642810953</t>
  </si>
  <si>
    <t>6531709842</t>
  </si>
  <si>
    <t>1086254397</t>
  </si>
  <si>
    <t>1579426038</t>
  </si>
  <si>
    <t>7135082694</t>
  </si>
  <si>
    <t>0468315927</t>
  </si>
  <si>
    <t>9357204816</t>
  </si>
  <si>
    <t>3791648250</t>
  </si>
  <si>
    <t>2680537149</t>
  </si>
  <si>
    <t>5913860472</t>
  </si>
  <si>
    <t>6024971583</t>
  </si>
  <si>
    <t>8246193705</t>
  </si>
  <si>
    <t>4802759361</t>
  </si>
  <si>
    <t>4580279163</t>
  </si>
  <si>
    <t>5691380274</t>
  </si>
  <si>
    <t>6702491385</t>
  </si>
  <si>
    <t>1257946830</t>
  </si>
  <si>
    <t>3479168052</t>
  </si>
  <si>
    <t>2368057941</t>
  </si>
  <si>
    <t>8924613507</t>
  </si>
  <si>
    <t>0146835729</t>
  </si>
  <si>
    <t>9035724618</t>
  </si>
  <si>
    <t>7813502496</t>
  </si>
  <si>
    <t>4761083952</t>
  </si>
  <si>
    <t>7094316285</t>
  </si>
  <si>
    <t>5872194063</t>
  </si>
  <si>
    <t>0327649518</t>
  </si>
  <si>
    <t>6983205174</t>
  </si>
  <si>
    <t>2549861730</t>
  </si>
  <si>
    <t>9216538407</t>
  </si>
  <si>
    <t>3650972841</t>
  </si>
  <si>
    <t>1438750629</t>
  </si>
  <si>
    <t>8105427396</t>
  </si>
  <si>
    <t>0976145832</t>
  </si>
  <si>
    <t>1087256943</t>
  </si>
  <si>
    <t>8754923610</t>
  </si>
  <si>
    <t>7643812509</t>
  </si>
  <si>
    <t>4310589276</t>
  </si>
  <si>
    <t>3209478165</t>
  </si>
  <si>
    <t>9865034721</t>
  </si>
  <si>
    <t>2198367054</t>
  </si>
  <si>
    <t>6532701498</t>
  </si>
  <si>
    <t>5421690387</t>
  </si>
  <si>
    <t>7260894153</t>
  </si>
  <si>
    <t>0593127486</t>
  </si>
  <si>
    <t>4937561820</t>
  </si>
  <si>
    <t>6159783042</t>
  </si>
  <si>
    <t>9482016375</t>
  </si>
  <si>
    <t>1604238597</t>
  </si>
  <si>
    <t>5048672931</t>
  </si>
  <si>
    <t>3826450719</t>
  </si>
  <si>
    <t>8371905264</t>
  </si>
  <si>
    <t>2715349608</t>
  </si>
  <si>
    <t>2176405398</t>
  </si>
  <si>
    <t>7621950843</t>
  </si>
  <si>
    <t>0954283176</t>
  </si>
  <si>
    <t>6510849732</t>
  </si>
  <si>
    <t>1065394287</t>
  </si>
  <si>
    <t>8732061954</t>
  </si>
  <si>
    <t>4398627510</t>
  </si>
  <si>
    <t>9843172065</t>
  </si>
  <si>
    <t>3287516409</t>
  </si>
  <si>
    <t>5409738621</t>
  </si>
  <si>
    <t>9671854023</t>
  </si>
  <si>
    <t>6348521790</t>
  </si>
  <si>
    <t>0782965134</t>
  </si>
  <si>
    <t>3015298467</t>
  </si>
  <si>
    <t>5237410689</t>
  </si>
  <si>
    <t>2904187356</t>
  </si>
  <si>
    <t>4126309578</t>
  </si>
  <si>
    <t>1893076245</t>
  </si>
  <si>
    <t>8560743912</t>
  </si>
  <si>
    <t>7459632801</t>
  </si>
  <si>
    <t>1354206897</t>
  </si>
  <si>
    <t>7910862453</t>
  </si>
  <si>
    <t>2465317908</t>
  </si>
  <si>
    <t>6809751342</t>
  </si>
  <si>
    <t>4687539120</t>
  </si>
  <si>
    <t>3576428019</t>
  </si>
  <si>
    <t>0243195786</t>
  </si>
  <si>
    <t>8021973564</t>
  </si>
  <si>
    <t>5798640231</t>
  </si>
  <si>
    <t>9132084675</t>
  </si>
  <si>
    <t>7680154239</t>
  </si>
  <si>
    <t>9802376451</t>
  </si>
  <si>
    <t>5468932017</t>
  </si>
  <si>
    <t>0913487562</t>
  </si>
  <si>
    <t>2135609784</t>
  </si>
  <si>
    <t>8791265340</t>
  </si>
  <si>
    <t>4357821906</t>
  </si>
  <si>
    <t>1024598673</t>
  </si>
  <si>
    <t>3246710895</t>
  </si>
  <si>
    <t>6579043128</t>
  </si>
  <si>
    <t>5672981340</t>
  </si>
  <si>
    <t>4561870239</t>
  </si>
  <si>
    <t>3450769128</t>
  </si>
  <si>
    <t>8905214673</t>
  </si>
  <si>
    <t>2349658017</t>
  </si>
  <si>
    <t>0127436895</t>
  </si>
  <si>
    <t>1238547906</t>
  </si>
  <si>
    <t>9016325784</t>
  </si>
  <si>
    <t>6783092451</t>
  </si>
  <si>
    <t>7894103562</t>
  </si>
  <si>
    <t>8029753164</t>
  </si>
  <si>
    <t>1352086497</t>
  </si>
  <si>
    <t>9130864275</t>
  </si>
  <si>
    <t>2463197508</t>
  </si>
  <si>
    <t>0241975386</t>
  </si>
  <si>
    <t>5796420831</t>
  </si>
  <si>
    <t>4685319720</t>
  </si>
  <si>
    <t>3574208619</t>
  </si>
  <si>
    <t>7918642053</t>
  </si>
  <si>
    <t>6807531942</t>
  </si>
  <si>
    <t>0574389261</t>
  </si>
  <si>
    <t>5029834716</t>
  </si>
  <si>
    <t>1685490372</t>
  </si>
  <si>
    <t>3807612594</t>
  </si>
  <si>
    <t>8352167049</t>
  </si>
  <si>
    <t>7241056938</t>
  </si>
  <si>
    <t>6130945827</t>
  </si>
  <si>
    <t>2796501483</t>
  </si>
  <si>
    <t>4918723605</t>
  </si>
  <si>
    <t>9463278150</t>
  </si>
  <si>
    <t>2904361758</t>
  </si>
  <si>
    <t>8560927314</t>
  </si>
  <si>
    <t>0782149536</t>
  </si>
  <si>
    <t>4126583970</t>
  </si>
  <si>
    <t>5237694081</t>
  </si>
  <si>
    <t>7459816203</t>
  </si>
  <si>
    <t>1893250647</t>
  </si>
  <si>
    <t>6348705192</t>
  </si>
  <si>
    <t>3015472869</t>
  </si>
  <si>
    <t>9671038425</t>
  </si>
  <si>
    <t>8436705291</t>
  </si>
  <si>
    <t>1769038524</t>
  </si>
  <si>
    <t>2870149635</t>
  </si>
  <si>
    <t>5103472968</t>
  </si>
  <si>
    <t>3981250746</t>
  </si>
  <si>
    <t>7325694180</t>
  </si>
  <si>
    <t>0658927413</t>
  </si>
  <si>
    <t>9547816302</t>
  </si>
  <si>
    <t>6214583079</t>
  </si>
  <si>
    <t>4092361857</t>
  </si>
  <si>
    <t>3690418572</t>
  </si>
  <si>
    <t>5812630794</t>
  </si>
  <si>
    <t>9256074138</t>
  </si>
  <si>
    <t>8145963027</t>
  </si>
  <si>
    <t>7034852916</t>
  </si>
  <si>
    <t>1478296350</t>
  </si>
  <si>
    <t>6923741805</t>
  </si>
  <si>
    <t>2589307461</t>
  </si>
  <si>
    <t>4701529683</t>
  </si>
  <si>
    <t>0367185249</t>
  </si>
  <si>
    <t>4208316579</t>
  </si>
  <si>
    <t>7531649802</t>
  </si>
  <si>
    <t>6420538791</t>
  </si>
  <si>
    <t>2086194357</t>
  </si>
  <si>
    <t>1975083246</t>
  </si>
  <si>
    <t>5319427680</t>
  </si>
  <si>
    <t>0864972135</t>
  </si>
  <si>
    <t>9753861024</t>
  </si>
  <si>
    <t>3197205468</t>
  </si>
  <si>
    <t>8642750913</t>
  </si>
  <si>
    <t>8417652039</t>
  </si>
  <si>
    <t>7306541928</t>
  </si>
  <si>
    <t>5184329706</t>
  </si>
  <si>
    <t>3962107584</t>
  </si>
  <si>
    <t>9528763140</t>
  </si>
  <si>
    <t>4073218695</t>
  </si>
  <si>
    <t>1740985362</t>
  </si>
  <si>
    <t>2851096473</t>
  </si>
  <si>
    <t>6295430817</t>
  </si>
  <si>
    <t>0639874251</t>
  </si>
  <si>
    <t>1278540963</t>
  </si>
  <si>
    <t>5612984307</t>
  </si>
  <si>
    <t>2389651074</t>
  </si>
  <si>
    <t>4501873296</t>
  </si>
  <si>
    <t>3490762185</t>
  </si>
  <si>
    <t>0167439852</t>
  </si>
  <si>
    <t>9056328741</t>
  </si>
  <si>
    <t>6723095418</t>
  </si>
  <si>
    <t>8945217630</t>
  </si>
  <si>
    <t>7834106529</t>
  </si>
  <si>
    <t>7826143905</t>
  </si>
  <si>
    <t>0159476238</t>
  </si>
  <si>
    <t>5604921783</t>
  </si>
  <si>
    <t>6715032894</t>
  </si>
  <si>
    <t>1260587349</t>
  </si>
  <si>
    <t>8937254016</t>
  </si>
  <si>
    <t>9048365127</t>
  </si>
  <si>
    <t>3482709561</t>
  </si>
  <si>
    <t>4593810672</t>
  </si>
  <si>
    <t>2371698450</t>
  </si>
  <si>
    <t>7246519830</t>
  </si>
  <si>
    <t>0579842163</t>
  </si>
  <si>
    <t>2791064385</t>
  </si>
  <si>
    <t>6135408729</t>
  </si>
  <si>
    <t>1680953274</t>
  </si>
  <si>
    <t>5024397618</t>
  </si>
  <si>
    <t>4913286507</t>
  </si>
  <si>
    <t>9468731052</t>
  </si>
  <si>
    <t>8357620941</t>
  </si>
  <si>
    <t>3802175496</t>
  </si>
  <si>
    <t>5319028674</t>
  </si>
  <si>
    <t>7531240896</t>
  </si>
  <si>
    <t>1975684230</t>
  </si>
  <si>
    <t>3197806452</t>
  </si>
  <si>
    <t>9753462018</t>
  </si>
  <si>
    <t>0864573129</t>
  </si>
  <si>
    <t>4208917563</t>
  </si>
  <si>
    <t>2086795341</t>
  </si>
  <si>
    <t>6420139785</t>
  </si>
  <si>
    <t>8642351907</t>
  </si>
  <si>
    <t>2314095768</t>
  </si>
  <si>
    <t>4536217980</t>
  </si>
  <si>
    <t>7869540213</t>
  </si>
  <si>
    <t>3425106879</t>
  </si>
  <si>
    <t>0192873546</t>
  </si>
  <si>
    <t>6758439102</t>
  </si>
  <si>
    <t>1203984657</t>
  </si>
  <si>
    <t>9081762435</t>
  </si>
  <si>
    <t>8970651324</t>
  </si>
  <si>
    <t>5647328091</t>
  </si>
  <si>
    <t>8053614792</t>
  </si>
  <si>
    <t>0275836914</t>
  </si>
  <si>
    <t>1386947025</t>
  </si>
  <si>
    <t>5720381469</t>
  </si>
  <si>
    <t>6831492570</t>
  </si>
  <si>
    <t>7942503681</t>
  </si>
  <si>
    <t>2497058136</t>
  </si>
  <si>
    <t>4619270358</t>
  </si>
  <si>
    <t>3508169247</t>
  </si>
  <si>
    <t>9164725803</t>
  </si>
  <si>
    <t>2189563740</t>
  </si>
  <si>
    <t>8745129306</t>
  </si>
  <si>
    <t>1078452639</t>
  </si>
  <si>
    <t>7634018295</t>
  </si>
  <si>
    <t>9856230417</t>
  </si>
  <si>
    <t>3290674851</t>
  </si>
  <si>
    <t>6523907184</t>
  </si>
  <si>
    <t>0967341528</t>
  </si>
  <si>
    <t>4301785962</t>
  </si>
  <si>
    <t>5412896073</t>
  </si>
  <si>
    <t>0642531897</t>
  </si>
  <si>
    <t>9531420786</t>
  </si>
  <si>
    <t>3975864120</t>
  </si>
  <si>
    <t>2864753019</t>
  </si>
  <si>
    <t>4086975231</t>
  </si>
  <si>
    <t>7319208564</t>
  </si>
  <si>
    <t>5197086342</t>
  </si>
  <si>
    <t>8420319675</t>
  </si>
  <si>
    <t>6208197453</t>
  </si>
  <si>
    <t>1753642908</t>
  </si>
  <si>
    <t>6928734015</t>
  </si>
  <si>
    <t>1473289560</t>
  </si>
  <si>
    <t>4706512893</t>
  </si>
  <si>
    <t>5817623904</t>
  </si>
  <si>
    <t>9251067348</t>
  </si>
  <si>
    <t>8140956237</t>
  </si>
  <si>
    <t>2584390671</t>
  </si>
  <si>
    <t>7039845126</t>
  </si>
  <si>
    <t>0362178459</t>
  </si>
  <si>
    <t>3695401782</t>
  </si>
  <si>
    <t>6183240975</t>
  </si>
  <si>
    <t>5072139864</t>
  </si>
  <si>
    <t>3850917642</t>
  </si>
  <si>
    <t>1638795420</t>
  </si>
  <si>
    <t>9416573208</t>
  </si>
  <si>
    <t>8305462197</t>
  </si>
  <si>
    <t>0527684319</t>
  </si>
  <si>
    <t>2749806531</t>
  </si>
  <si>
    <t>7294351086</t>
  </si>
  <si>
    <t>4961028753</t>
  </si>
  <si>
    <t>6073284195</t>
  </si>
  <si>
    <t>5962173084</t>
  </si>
  <si>
    <t>9306517428</t>
  </si>
  <si>
    <t>1528739640</t>
  </si>
  <si>
    <t>3740951862</t>
  </si>
  <si>
    <t>7184395206</t>
  </si>
  <si>
    <t>0417628539</t>
  </si>
  <si>
    <t>4851062973</t>
  </si>
  <si>
    <t>8295406317</t>
  </si>
  <si>
    <t>2639840751</t>
  </si>
  <si>
    <t>9625870413</t>
  </si>
  <si>
    <t>6392547180</t>
  </si>
  <si>
    <t>2958103746</t>
  </si>
  <si>
    <t>4170325968</t>
  </si>
  <si>
    <t>0736981524</t>
  </si>
  <si>
    <t>5281436079</t>
  </si>
  <si>
    <t>1847092635</t>
  </si>
  <si>
    <t>3069214857</t>
  </si>
  <si>
    <t>8514769302</t>
  </si>
  <si>
    <t>7403658291</t>
  </si>
  <si>
    <t>7945362018</t>
  </si>
  <si>
    <t>2490817563</t>
  </si>
  <si>
    <t>4612039785</t>
  </si>
  <si>
    <t>0278695341</t>
  </si>
  <si>
    <t>5723140896</t>
  </si>
  <si>
    <t>9167584230</t>
  </si>
  <si>
    <t>8056473129</t>
  </si>
  <si>
    <t>3501928674</t>
  </si>
  <si>
    <t>6834251907</t>
  </si>
  <si>
    <t>1389706452</t>
  </si>
  <si>
    <t>4035269871</t>
  </si>
  <si>
    <t>1702936548</t>
  </si>
  <si>
    <t>3924158760</t>
  </si>
  <si>
    <t>5146370982</t>
  </si>
  <si>
    <t>8479603215</t>
  </si>
  <si>
    <t>7368592104</t>
  </si>
  <si>
    <t>0691825437</t>
  </si>
  <si>
    <t>6257481093</t>
  </si>
  <si>
    <t>9580714326</t>
  </si>
  <si>
    <t>2813047659</t>
  </si>
  <si>
    <t>5180693427</t>
  </si>
  <si>
    <t>3968471205</t>
  </si>
  <si>
    <t>8413926750</t>
  </si>
  <si>
    <t>4079582316</t>
  </si>
  <si>
    <t>2857360194</t>
  </si>
  <si>
    <t>1746259083</t>
  </si>
  <si>
    <t>0635148972</t>
  </si>
  <si>
    <t>7302815649</t>
  </si>
  <si>
    <t>9524037861</t>
  </si>
  <si>
    <t>6291704538</t>
  </si>
  <si>
    <t>8632541907</t>
  </si>
  <si>
    <t>4298107563</t>
  </si>
  <si>
    <t>6410329785</t>
  </si>
  <si>
    <t>2076985341</t>
  </si>
  <si>
    <t>1965874230</t>
  </si>
  <si>
    <t>0854763129</t>
  </si>
  <si>
    <t>3187096452</t>
  </si>
  <si>
    <t>9743652018</t>
  </si>
  <si>
    <t>7521430896</t>
  </si>
  <si>
    <t>5309218674</t>
  </si>
  <si>
    <t>657</t>
  </si>
  <si>
    <t>213</t>
  </si>
  <si>
    <t>324</t>
  </si>
  <si>
    <t>980</t>
  </si>
  <si>
    <t>546</t>
  </si>
  <si>
    <t>768</t>
  </si>
  <si>
    <t>102</t>
  </si>
  <si>
    <t>879</t>
  </si>
  <si>
    <t>910</t>
  </si>
  <si>
    <t>435</t>
  </si>
  <si>
    <t>930</t>
  </si>
  <si>
    <t>982</t>
  </si>
  <si>
    <t>215</t>
  </si>
  <si>
    <t>659</t>
  </si>
  <si>
    <t>437</t>
  </si>
  <si>
    <t>104</t>
  </si>
  <si>
    <t>871</t>
  </si>
  <si>
    <t>271</t>
  </si>
  <si>
    <t>837</t>
  </si>
  <si>
    <t>726</t>
  </si>
  <si>
    <t>504</t>
  </si>
  <si>
    <t>493</t>
  </si>
  <si>
    <t>590</t>
  </si>
  <si>
    <t>382</t>
  </si>
  <si>
    <t>615</t>
  </si>
  <si>
    <t>160</t>
  </si>
  <si>
    <t>948</t>
  </si>
  <si>
    <t>763</t>
  </si>
  <si>
    <t>960</t>
  </si>
  <si>
    <t>652</t>
  </si>
  <si>
    <t>874</t>
  </si>
  <si>
    <t>329</t>
  </si>
  <si>
    <t>107</t>
  </si>
  <si>
    <t>458</t>
  </si>
  <si>
    <t>347</t>
  </si>
  <si>
    <t>236</t>
  </si>
  <si>
    <t>2401</t>
  </si>
  <si>
    <t>3512</t>
  </si>
  <si>
    <t>7956</t>
  </si>
  <si>
    <t>2890</t>
  </si>
  <si>
    <t>9178</t>
  </si>
  <si>
    <t>1390</t>
  </si>
  <si>
    <t>8067</t>
  </si>
  <si>
    <t>7561</t>
  </si>
  <si>
    <t>8940</t>
  </si>
  <si>
    <t>9783</t>
  </si>
  <si>
    <t>4238</t>
  </si>
  <si>
    <t>5349</t>
  </si>
  <si>
    <t>6450</t>
  </si>
  <si>
    <t>2016</t>
  </si>
  <si>
    <t>3127</t>
  </si>
  <si>
    <t>1905</t>
  </si>
  <si>
    <t>8672</t>
  </si>
  <si>
    <t>6801</t>
  </si>
  <si>
    <t>2467</t>
  </si>
  <si>
    <t>1356</t>
  </si>
  <si>
    <t>4689</t>
  </si>
  <si>
    <t>9134</t>
  </si>
  <si>
    <t>3578</t>
  </si>
  <si>
    <t>7912</t>
  </si>
  <si>
    <t>2351</t>
  </si>
  <si>
    <t>6795</t>
  </si>
  <si>
    <t>7806</t>
  </si>
  <si>
    <t>1240</t>
  </si>
  <si>
    <t>3462</t>
  </si>
  <si>
    <t>8917</t>
  </si>
  <si>
    <t>5684</t>
  </si>
  <si>
    <t>9028</t>
  </si>
  <si>
    <t>4573</t>
  </si>
  <si>
    <t>20587</t>
  </si>
  <si>
    <t>42709</t>
  </si>
  <si>
    <t>75032</t>
  </si>
  <si>
    <t>83650</t>
  </si>
  <si>
    <t>53810</t>
  </si>
  <si>
    <t>97254</t>
  </si>
  <si>
    <t>86143</t>
  </si>
  <si>
    <t>19476</t>
  </si>
  <si>
    <t>31698</t>
  </si>
  <si>
    <t>64921</t>
  </si>
  <si>
    <t>59031</t>
  </si>
  <si>
    <t>48920</t>
  </si>
  <si>
    <t>93475</t>
  </si>
  <si>
    <t>37819</t>
  </si>
  <si>
    <t>45860</t>
  </si>
  <si>
    <t>82364</t>
  </si>
  <si>
    <t>71253</t>
  </si>
  <si>
    <t>39021</t>
  </si>
  <si>
    <t>28910</t>
  </si>
  <si>
    <t>84576</t>
  </si>
  <si>
    <t>62354</t>
  </si>
  <si>
    <t>73465</t>
  </si>
  <si>
    <t>95687</t>
  </si>
  <si>
    <t>40132</t>
  </si>
  <si>
    <t>17809</t>
  </si>
  <si>
    <t>51243</t>
  </si>
  <si>
    <t>67980</t>
  </si>
  <si>
    <t>49013</t>
  </si>
  <si>
    <t>16780</t>
  </si>
  <si>
    <t>94568</t>
  </si>
  <si>
    <t>56790</t>
  </si>
  <si>
    <t>61235</t>
  </si>
  <si>
    <t>72346</t>
  </si>
  <si>
    <t>50124</t>
  </si>
  <si>
    <t>51849</t>
  </si>
  <si>
    <t>28516</t>
  </si>
  <si>
    <t>95283</t>
  </si>
  <si>
    <t>17405</t>
  </si>
  <si>
    <t>63940</t>
  </si>
  <si>
    <t>84172</t>
  </si>
  <si>
    <t>73061</t>
  </si>
  <si>
    <t>62950</t>
  </si>
  <si>
    <t>40738</t>
  </si>
  <si>
    <t>39627</t>
  </si>
  <si>
    <t>526839</t>
  </si>
  <si>
    <t>304617</t>
  </si>
  <si>
    <t>182495</t>
  </si>
  <si>
    <t>713840</t>
  </si>
  <si>
    <t>748051</t>
  </si>
  <si>
    <t>960273</t>
  </si>
  <si>
    <t>415728</t>
  </si>
  <si>
    <t>859162</t>
  </si>
  <si>
    <t>637940</t>
  </si>
  <si>
    <t>293506</t>
  </si>
  <si>
    <t>840352</t>
  </si>
  <si>
    <t>739241</t>
  </si>
  <si>
    <t>406918</t>
  </si>
  <si>
    <t>628130</t>
  </si>
  <si>
    <t>173685</t>
  </si>
  <si>
    <t>951463</t>
  </si>
  <si>
    <t>284796</t>
  </si>
  <si>
    <t>517029</t>
  </si>
  <si>
    <t>395807</t>
  </si>
  <si>
    <t>625740</t>
  </si>
  <si>
    <t>692710</t>
  </si>
  <si>
    <t>470598</t>
  </si>
  <si>
    <t>369487</t>
  </si>
  <si>
    <t>703821</t>
  </si>
  <si>
    <t>361540</t>
  </si>
  <si>
    <t>581609</t>
  </si>
  <si>
    <t>147265</t>
  </si>
  <si>
    <t>509148</t>
  </si>
  <si>
    <t>498037</t>
  </si>
  <si>
    <t>832471</t>
  </si>
  <si>
    <t>165704</t>
  </si>
  <si>
    <t>721360</t>
  </si>
  <si>
    <t>943582</t>
  </si>
  <si>
    <t>610259</t>
  </si>
  <si>
    <t>276815</t>
  </si>
  <si>
    <t>387926</t>
  </si>
  <si>
    <t>546930</t>
  </si>
  <si>
    <t>941230</t>
  </si>
  <si>
    <t>216345</t>
  </si>
  <si>
    <t>983012</t>
  </si>
  <si>
    <t>872901</t>
  </si>
  <si>
    <t>327456</t>
  </si>
  <si>
    <t>761890</t>
  </si>
  <si>
    <t>105234</t>
  </si>
  <si>
    <t>8431950</t>
  </si>
  <si>
    <t>3986405</t>
  </si>
  <si>
    <t>6219738</t>
  </si>
  <si>
    <t>9542061</t>
  </si>
  <si>
    <t>2875394</t>
  </si>
  <si>
    <t>7320849</t>
  </si>
  <si>
    <t>6531720</t>
  </si>
  <si>
    <t>1764283</t>
  </si>
  <si>
    <t>4097516</t>
  </si>
  <si>
    <t>5108627</t>
  </si>
  <si>
    <t>6487390</t>
  </si>
  <si>
    <t>8426517</t>
  </si>
  <si>
    <t>6204395</t>
  </si>
  <si>
    <t>3971062</t>
  </si>
  <si>
    <t>2860951</t>
  </si>
  <si>
    <t>9537628</t>
  </si>
  <si>
    <t>5193284</t>
  </si>
  <si>
    <t>4082173</t>
  </si>
  <si>
    <t>7315406</t>
  </si>
  <si>
    <t>1759840</t>
  </si>
  <si>
    <t>4061432</t>
  </si>
  <si>
    <t>2169870</t>
  </si>
  <si>
    <t>2172543</t>
  </si>
  <si>
    <t>4782169</t>
  </si>
  <si>
    <t>5893270</t>
  </si>
  <si>
    <t>7015492</t>
  </si>
  <si>
    <t>1459836</t>
  </si>
  <si>
    <t>8126503</t>
  </si>
  <si>
    <t>3487250</t>
  </si>
  <si>
    <t>6904381</t>
  </si>
  <si>
    <t>3671058</t>
  </si>
  <si>
    <t>9237614</t>
  </si>
  <si>
    <t>2560947</t>
  </si>
  <si>
    <t>1769250</t>
  </si>
  <si>
    <t>1287036</t>
  </si>
  <si>
    <t>9065814</t>
  </si>
  <si>
    <t>3409258</t>
  </si>
  <si>
    <t>5621470</t>
  </si>
  <si>
    <t>7843692</t>
  </si>
  <si>
    <t>8954703</t>
  </si>
  <si>
    <t>30827196</t>
  </si>
  <si>
    <t>29716085</t>
  </si>
  <si>
    <t>96483752</t>
  </si>
  <si>
    <t>41938207</t>
  </si>
  <si>
    <t>85372641</t>
  </si>
  <si>
    <t>18605974</t>
  </si>
  <si>
    <t>63150429</t>
  </si>
  <si>
    <t>74261530</t>
  </si>
  <si>
    <t>75948630</t>
  </si>
  <si>
    <t>52049318</t>
  </si>
  <si>
    <t>98640321</t>
  </si>
  <si>
    <t>43195876</t>
  </si>
  <si>
    <t>87539210</t>
  </si>
  <si>
    <t>97514320</t>
  </si>
  <si>
    <t>32084765</t>
  </si>
  <si>
    <t>21973654</t>
  </si>
  <si>
    <t>54206987</t>
  </si>
  <si>
    <t>76428109</t>
  </si>
  <si>
    <t>65317098</t>
  </si>
  <si>
    <t>10862543</t>
  </si>
  <si>
    <t>15794260</t>
  </si>
  <si>
    <t>71350826</t>
  </si>
  <si>
    <t>46831590</t>
  </si>
  <si>
    <t>37916482</t>
  </si>
  <si>
    <t>26805371</t>
  </si>
  <si>
    <t>82461937</t>
  </si>
  <si>
    <t>48027593</t>
  </si>
  <si>
    <t>45802791</t>
  </si>
  <si>
    <t>56913802</t>
  </si>
  <si>
    <t>67024913</t>
  </si>
  <si>
    <t>12579468</t>
  </si>
  <si>
    <t>34791680</t>
  </si>
  <si>
    <t>23680579</t>
  </si>
  <si>
    <t>89246135</t>
  </si>
  <si>
    <t>14683570</t>
  </si>
  <si>
    <t>90357246</t>
  </si>
  <si>
    <t>78135024</t>
  </si>
  <si>
    <t>38721940</t>
  </si>
  <si>
    <t>29832051</t>
  </si>
  <si>
    <t>976145830</t>
  </si>
  <si>
    <t>108725694</t>
  </si>
  <si>
    <t>875492361</t>
  </si>
  <si>
    <t>764381250</t>
  </si>
  <si>
    <t>431058927</t>
  </si>
  <si>
    <t>320947816</t>
  </si>
  <si>
    <t>986503472</t>
  </si>
  <si>
    <t>219836705</t>
  </si>
  <si>
    <t>653270149</t>
  </si>
  <si>
    <t>542169038</t>
  </si>
  <si>
    <t>393127480</t>
  </si>
  <si>
    <t>415978304</t>
  </si>
  <si>
    <t>404867293</t>
  </si>
  <si>
    <t>217640539</t>
  </si>
  <si>
    <t>762195084</t>
  </si>
  <si>
    <t>954283170</t>
  </si>
  <si>
    <t>651084973</t>
  </si>
  <si>
    <t>106539428</t>
  </si>
  <si>
    <t>873206195</t>
  </si>
  <si>
    <t>439862751</t>
  </si>
  <si>
    <t>984317206</t>
  </si>
  <si>
    <t>328751640</t>
  </si>
  <si>
    <t>540973862</t>
  </si>
  <si>
    <t>967185402</t>
  </si>
  <si>
    <t>634852179</t>
  </si>
  <si>
    <t>782965130</t>
  </si>
  <si>
    <t>301529846</t>
  </si>
  <si>
    <t>523741068</t>
  </si>
  <si>
    <t>290418735</t>
  </si>
  <si>
    <t>412630957</t>
  </si>
  <si>
    <t>189307624</t>
  </si>
  <si>
    <t>856074391</t>
  </si>
  <si>
    <t>745963280</t>
  </si>
  <si>
    <t>135420689</t>
  </si>
  <si>
    <t>791086245</t>
  </si>
  <si>
    <t>680975134</t>
  </si>
  <si>
    <t>468753912</t>
  </si>
  <si>
    <t>243195780</t>
  </si>
  <si>
    <t>579864023</t>
  </si>
  <si>
    <t>913208467</t>
  </si>
  <si>
    <t>9134875620</t>
  </si>
  <si>
    <t>3672981340</t>
  </si>
  <si>
    <t>3783092451</t>
  </si>
  <si>
    <t>2419753860</t>
  </si>
  <si>
    <t>5743892610</t>
  </si>
  <si>
    <t>7821495360</t>
  </si>
  <si>
    <t>84367052913</t>
  </si>
  <si>
    <t>17690385245</t>
  </si>
  <si>
    <t>28701496359</t>
  </si>
  <si>
    <t>51034729688</t>
  </si>
  <si>
    <t>39812507467</t>
  </si>
  <si>
    <t>73256941801</t>
  </si>
  <si>
    <t>65892741360</t>
  </si>
  <si>
    <t>95478163022</t>
  </si>
  <si>
    <t>62145830794</t>
  </si>
  <si>
    <t>40923618570</t>
  </si>
  <si>
    <t>42083165798</t>
  </si>
  <si>
    <t>75316498027</t>
  </si>
  <si>
    <t>64205387915</t>
  </si>
  <si>
    <t>20861943573</t>
  </si>
  <si>
    <t>19750832469</t>
  </si>
  <si>
    <t>53194276804</t>
  </si>
  <si>
    <t>86497213510</t>
  </si>
  <si>
    <t>97538610242</t>
  </si>
  <si>
    <t>31972054686</t>
  </si>
  <si>
    <t>86427509130</t>
  </si>
  <si>
    <t>16129843070</t>
  </si>
  <si>
    <t>27230954183</t>
  </si>
  <si>
    <t>72465198305</t>
  </si>
  <si>
    <t>57984216370</t>
  </si>
  <si>
    <t>27910643851</t>
  </si>
  <si>
    <t>61354087293</t>
  </si>
  <si>
    <t>16809532749</t>
  </si>
  <si>
    <t>50243976180</t>
  </si>
  <si>
    <t>49132865074</t>
  </si>
  <si>
    <t>94687310522</t>
  </si>
  <si>
    <t>83576209416</t>
  </si>
  <si>
    <t>38021754968</t>
  </si>
  <si>
    <t>23140957688</t>
  </si>
  <si>
    <t>45362179800</t>
  </si>
  <si>
    <t>78695402131</t>
  </si>
  <si>
    <t>67584391027</t>
  </si>
  <si>
    <t>12039846572</t>
  </si>
  <si>
    <t>89706513243</t>
  </si>
  <si>
    <t>56473280919</t>
  </si>
  <si>
    <t>218956374006</t>
  </si>
  <si>
    <t>874512930695</t>
  </si>
  <si>
    <t>107845263939</t>
  </si>
  <si>
    <t>763401829528</t>
  </si>
  <si>
    <t>985623041740</t>
  </si>
  <si>
    <t>329067485173</t>
  </si>
  <si>
    <t>652390718451</t>
  </si>
  <si>
    <t>967341528840</t>
  </si>
  <si>
    <t>430178596262</t>
  </si>
  <si>
    <t>541289607317</t>
  </si>
  <si>
    <t>492873401561</t>
  </si>
  <si>
    <t>181762390416</t>
  </si>
  <si>
    <t>607328419596</t>
  </si>
  <si>
    <t>596217308463</t>
  </si>
  <si>
    <t>930651742829</t>
  </si>
  <si>
    <t>152873964041</t>
  </si>
  <si>
    <t>374095186207</t>
  </si>
  <si>
    <t>718439520652</t>
  </si>
  <si>
    <t>417628539180</t>
  </si>
  <si>
    <t>485106297330</t>
  </si>
  <si>
    <t>829540631785</t>
  </si>
  <si>
    <t>263984075174</t>
  </si>
  <si>
    <t>794536201840</t>
  </si>
  <si>
    <t>461203978539</t>
  </si>
  <si>
    <t>572314089684</t>
  </si>
  <si>
    <t>916758423073</t>
  </si>
  <si>
    <t>805647312906</t>
  </si>
  <si>
    <t>683425190795</t>
  </si>
  <si>
    <t>138970645228</t>
  </si>
  <si>
    <t>518069342786</t>
  </si>
  <si>
    <t>396847120542</t>
  </si>
  <si>
    <t>841392675064</t>
  </si>
  <si>
    <t>407958231620</t>
  </si>
  <si>
    <t>285736019419</t>
  </si>
  <si>
    <t>174625908308</t>
  </si>
  <si>
    <t>635148972310</t>
  </si>
  <si>
    <t>730281564997</t>
  </si>
  <si>
    <t>952403786175</t>
  </si>
  <si>
    <t>629170453853</t>
  </si>
  <si>
    <t>×</t>
  </si>
  <si>
    <t>×</t>
    <phoneticPr fontId="6"/>
  </si>
  <si>
    <t>＝</t>
  </si>
  <si>
    <t>＝</t>
    <phoneticPr fontId="6"/>
  </si>
  <si>
    <t>答</t>
    <rPh sb="0" eb="1">
      <t>コタエ</t>
    </rPh>
    <phoneticPr fontId="6"/>
  </si>
  <si>
    <t>※桁数・実・法は変更可能です</t>
    <rPh sb="1" eb="3">
      <t>ケタスウ</t>
    </rPh>
    <rPh sb="4" eb="5">
      <t>ジツ</t>
    </rPh>
    <rPh sb="6" eb="7">
      <t>ホウ</t>
    </rPh>
    <rPh sb="8" eb="12">
      <t>ヘンコウカノウ</t>
    </rPh>
    <phoneticPr fontId="6"/>
  </si>
  <si>
    <t>わり暗算の設定</t>
    <rPh sb="2" eb="4">
      <t>アンザン</t>
    </rPh>
    <rPh sb="5" eb="7">
      <t>セッテイ</t>
    </rPh>
    <phoneticPr fontId="6"/>
  </si>
  <si>
    <t>口毎小計</t>
    <rPh sb="0" eb="2">
      <t>クチマイ</t>
    </rPh>
    <rPh sb="2" eb="4">
      <t>ショウケイ</t>
    </rPh>
    <phoneticPr fontId="6"/>
  </si>
  <si>
    <t>絶対値</t>
    <rPh sb="0" eb="3">
      <t>ゼッタイチ</t>
    </rPh>
    <phoneticPr fontId="6"/>
  </si>
  <si>
    <t>途中―処理</t>
    <rPh sb="0" eb="2">
      <t>トチュウ</t>
    </rPh>
    <rPh sb="3" eb="5">
      <t>ショリ</t>
    </rPh>
    <phoneticPr fontId="6"/>
  </si>
  <si>
    <t>↑↓7～10口目の１つをLEFTに変更</t>
    <rPh sb="6" eb="8">
      <t>クチメ</t>
    </rPh>
    <rPh sb="17" eb="19">
      <t>ヘンコウ</t>
    </rPh>
    <phoneticPr fontId="6"/>
  </si>
  <si>
    <t>計</t>
    <rPh sb="0" eb="1">
      <t>ケイ</t>
    </rPh>
    <phoneticPr fontId="6"/>
  </si>
  <si>
    <t>±→1</t>
    <phoneticPr fontId="6"/>
  </si>
  <si>
    <t>÷</t>
    <phoneticPr fontId="6"/>
  </si>
  <si>
    <t>問題の変更すれば答も変わります</t>
    <rPh sb="0" eb="2">
      <t>モンダイ</t>
    </rPh>
    <rPh sb="3" eb="5">
      <t>ヘンコウ</t>
    </rPh>
    <rPh sb="8" eb="9">
      <t>コタエ</t>
    </rPh>
    <rPh sb="10" eb="11">
      <t>カ</t>
    </rPh>
    <phoneticPr fontId="6"/>
  </si>
  <si>
    <t>・</t>
    <phoneticPr fontId="6"/>
  </si>
  <si>
    <t>桁数の変更は作問実行で問題変更します</t>
    <rPh sb="0" eb="1">
      <t>ケタ</t>
    </rPh>
    <rPh sb="1" eb="2">
      <t>スウ</t>
    </rPh>
    <rPh sb="3" eb="5">
      <t>ヘンコウ</t>
    </rPh>
    <rPh sb="6" eb="8">
      <t>サクモン</t>
    </rPh>
    <rPh sb="8" eb="10">
      <t>ジッコウ</t>
    </rPh>
    <rPh sb="11" eb="13">
      <t>モンダイ</t>
    </rPh>
    <rPh sb="13" eb="15">
      <t>ヘンコウ</t>
    </rPh>
    <phoneticPr fontId="6"/>
  </si>
  <si>
    <t>※桁数・法・商は変更可能です</t>
    <rPh sb="1" eb="3">
      <t>ケタスウ</t>
    </rPh>
    <rPh sb="4" eb="5">
      <t>ホウ</t>
    </rPh>
    <rPh sb="6" eb="7">
      <t>ショウ</t>
    </rPh>
    <rPh sb="8" eb="12">
      <t>ヘンコウカノウ</t>
    </rPh>
    <phoneticPr fontId="6"/>
  </si>
  <si>
    <r>
      <rPr>
        <b/>
        <sz val="11"/>
        <rFont val="ＭＳ 明朝"/>
        <family val="1"/>
        <charset val="128"/>
      </rPr>
      <t>実</t>
    </r>
    <r>
      <rPr>
        <sz val="11"/>
        <rFont val="ＭＳ 明朝"/>
        <family val="1"/>
        <charset val="128"/>
      </rPr>
      <t>( 法×商 )</t>
    </r>
    <rPh sb="0" eb="1">
      <t>ジツ</t>
    </rPh>
    <rPh sb="3" eb="4">
      <t>ホウ</t>
    </rPh>
    <rPh sb="5" eb="6">
      <t>ショウ</t>
    </rPh>
    <phoneticPr fontId="6"/>
  </si>
  <si>
    <t>※問題の修正変更可能です</t>
    <rPh sb="1" eb="3">
      <t>モンダイ</t>
    </rPh>
    <rPh sb="4" eb="6">
      <t>シュウセイ</t>
    </rPh>
    <rPh sb="6" eb="10">
      <t>ヘンコウカノウ</t>
    </rPh>
    <phoneticPr fontId="6"/>
  </si>
  <si>
    <t>　　・問題の変更すれば答も変わります</t>
    <rPh sb="3" eb="5">
      <t>モンダイ</t>
    </rPh>
    <rPh sb="6" eb="8">
      <t>ヘンコウ</t>
    </rPh>
    <rPh sb="11" eb="12">
      <t>コタエ</t>
    </rPh>
    <rPh sb="13" eb="14">
      <t>カ</t>
    </rPh>
    <phoneticPr fontId="6"/>
  </si>
  <si>
    <t>主　催</t>
    <rPh sb="0" eb="1">
      <t>シュ</t>
    </rPh>
    <rPh sb="2" eb="3">
      <t>モヨオ</t>
    </rPh>
    <phoneticPr fontId="6"/>
  </si>
  <si>
    <t>タイトル</t>
    <phoneticPr fontId="6"/>
  </si>
  <si>
    <t xml:space="preserve"> 全種目一斉に作問します。</t>
    <rPh sb="1" eb="4">
      <t>ゼンシュモク</t>
    </rPh>
    <rPh sb="4" eb="6">
      <t>イッセイ</t>
    </rPh>
    <rPh sb="7" eb="9">
      <t>サクモン</t>
    </rPh>
    <phoneticPr fontId="6"/>
  </si>
  <si>
    <t xml:space="preserve"> シートに移動してExcelの印刷で行う</t>
    <rPh sb="5" eb="7">
      <t>イドウ</t>
    </rPh>
    <rPh sb="15" eb="17">
      <t>インサツ</t>
    </rPh>
    <rPh sb="18" eb="19">
      <t>オコナ</t>
    </rPh>
    <phoneticPr fontId="6"/>
  </si>
  <si>
    <t>各印刷シートへもｼｰﾄﾀﾌﾞまたはﾘﾝｸをｸﾘｯｸで移動</t>
    <rPh sb="0" eb="1">
      <t>カク</t>
    </rPh>
    <rPh sb="1" eb="3">
      <t>インサツ</t>
    </rPh>
    <rPh sb="26" eb="28">
      <t>イドウ</t>
    </rPh>
    <phoneticPr fontId="6"/>
  </si>
  <si>
    <t>（クリップアートはマイクロソフト社のクリップギャラリーより）</t>
  </si>
  <si>
    <t>6479215380</t>
  </si>
  <si>
    <t>3146982057</t>
  </si>
  <si>
    <t>9702548613</t>
  </si>
  <si>
    <t>0813659724</t>
  </si>
  <si>
    <t>2035871946</t>
  </si>
  <si>
    <t>4257093168</t>
  </si>
  <si>
    <t>8691437502</t>
  </si>
  <si>
    <t>7580326491</t>
  </si>
  <si>
    <t>5368104279</t>
  </si>
  <si>
    <t>1924760835</t>
  </si>
  <si>
    <t>4316587209</t>
  </si>
  <si>
    <t>2194365087</t>
  </si>
  <si>
    <t>0972143865</t>
  </si>
  <si>
    <t>1083254976</t>
  </si>
  <si>
    <t>5427698310</t>
  </si>
  <si>
    <t>8750921643</t>
  </si>
  <si>
    <t>7649810532</t>
  </si>
  <si>
    <t>3205476198</t>
  </si>
  <si>
    <t>9861032754</t>
  </si>
  <si>
    <t>6538709421</t>
  </si>
  <si>
    <t>8601423957</t>
  </si>
  <si>
    <t>9712534068</t>
  </si>
  <si>
    <t>5378190624</t>
  </si>
  <si>
    <t>0823645179</t>
  </si>
  <si>
    <t>2045867391</t>
  </si>
  <si>
    <t>3156978402</t>
  </si>
  <si>
    <t>1934756280</t>
  </si>
  <si>
    <t>4267089513</t>
  </si>
  <si>
    <t>7590312846</t>
  </si>
  <si>
    <t>6489201735</t>
  </si>
  <si>
    <t>4310982756</t>
  </si>
  <si>
    <t>6532104978</t>
  </si>
  <si>
    <t>0976548312</t>
  </si>
  <si>
    <t>9865437201</t>
  </si>
  <si>
    <t>7643215089</t>
  </si>
  <si>
    <t>2198760534</t>
  </si>
  <si>
    <t>8754326190</t>
  </si>
  <si>
    <t>1087659423</t>
  </si>
  <si>
    <t>3209871645</t>
  </si>
  <si>
    <t>5421093867</t>
  </si>
  <si>
    <t>2430716859</t>
  </si>
  <si>
    <t>1329605748</t>
  </si>
  <si>
    <t>8096372415</t>
  </si>
  <si>
    <t>9107483526</t>
  </si>
  <si>
    <t>3541827960</t>
  </si>
  <si>
    <t>4652938071</t>
  </si>
  <si>
    <t>0218594637</t>
  </si>
  <si>
    <t>6874150293</t>
  </si>
  <si>
    <t>5763049182</t>
  </si>
  <si>
    <t>7985261304</t>
  </si>
  <si>
    <t>7684093152</t>
  </si>
  <si>
    <t>5462871930</t>
  </si>
  <si>
    <t>9806215374</t>
  </si>
  <si>
    <t>2139548607</t>
  </si>
  <si>
    <t>0917326485</t>
  </si>
  <si>
    <t>4351760829</t>
  </si>
  <si>
    <t>6573982041</t>
  </si>
  <si>
    <t>8795104263</t>
  </si>
  <si>
    <t>3240659718</t>
  </si>
  <si>
    <t>1028437596</t>
  </si>
  <si>
    <t>5086397214</t>
  </si>
  <si>
    <t>9420731658</t>
  </si>
  <si>
    <t>8319620547</t>
  </si>
  <si>
    <t>4975286103</t>
  </si>
  <si>
    <t>6197408325</t>
  </si>
  <si>
    <t>3864175092</t>
  </si>
  <si>
    <t>2753064981</t>
  </si>
  <si>
    <t>0531842769</t>
  </si>
  <si>
    <t>1642953870</t>
  </si>
  <si>
    <t>7208519436</t>
  </si>
  <si>
    <t>5249716830</t>
  </si>
  <si>
    <t>8572049163</t>
  </si>
  <si>
    <t>1805372496</t>
  </si>
  <si>
    <t>3027594618</t>
  </si>
  <si>
    <t>7461938052</t>
  </si>
  <si>
    <t>4138605729</t>
  </si>
  <si>
    <t>6350827941</t>
  </si>
  <si>
    <t>2916483507</t>
  </si>
  <si>
    <t>9683150274</t>
  </si>
  <si>
    <t>0794261385</t>
  </si>
  <si>
    <t>0163798425</t>
  </si>
  <si>
    <t>5618243970</t>
  </si>
  <si>
    <t>1274809536</t>
  </si>
  <si>
    <t>2385910647</t>
  </si>
  <si>
    <t>4507132869</t>
  </si>
  <si>
    <t>7830465192</t>
  </si>
  <si>
    <t>6729354081</t>
  </si>
  <si>
    <t>3496021758</t>
  </si>
  <si>
    <t>8941576203</t>
  </si>
  <si>
    <t>9052687314</t>
  </si>
  <si>
    <t>2395647810</t>
  </si>
  <si>
    <t>3406758921</t>
  </si>
  <si>
    <t>7840192365</t>
  </si>
  <si>
    <t>0173425698</t>
  </si>
  <si>
    <t>4517869032</t>
  </si>
  <si>
    <t>5628970143</t>
  </si>
  <si>
    <t>9062314587</t>
  </si>
  <si>
    <t>8951203476</t>
  </si>
  <si>
    <t>6739081254</t>
  </si>
  <si>
    <t>1284536709</t>
  </si>
  <si>
    <t>4690185273</t>
  </si>
  <si>
    <t>1367852940</t>
  </si>
  <si>
    <t>5701296384</t>
  </si>
  <si>
    <t>3589074162</t>
  </si>
  <si>
    <t>2478963051</t>
  </si>
  <si>
    <t>8034529617</t>
  </si>
  <si>
    <t>7923418506</t>
  </si>
  <si>
    <t>0256741839</t>
  </si>
  <si>
    <t>6812307495</t>
  </si>
  <si>
    <t>9145630728</t>
  </si>
  <si>
    <t>2981543076</t>
  </si>
  <si>
    <t>0769321854</t>
  </si>
  <si>
    <t>8547109632</t>
  </si>
  <si>
    <t>9658210743</t>
  </si>
  <si>
    <t>6325987410</t>
  </si>
  <si>
    <t>5214876309</t>
  </si>
  <si>
    <t>7436098521</t>
  </si>
  <si>
    <t>1870432965</t>
  </si>
  <si>
    <t>4103765298</t>
  </si>
  <si>
    <t>3092654187</t>
  </si>
  <si>
    <t>3528147609</t>
  </si>
  <si>
    <t>7962581043</t>
  </si>
  <si>
    <t>1306925487</t>
  </si>
  <si>
    <t>2417036598</t>
  </si>
  <si>
    <t>0295814376</t>
  </si>
  <si>
    <t>5740369821</t>
  </si>
  <si>
    <t>8073692154</t>
  </si>
  <si>
    <t>6851470932</t>
  </si>
  <si>
    <t>9184703265</t>
  </si>
  <si>
    <t>4639258710</t>
  </si>
  <si>
    <t>0279415836</t>
  </si>
  <si>
    <t>9168304725</t>
  </si>
  <si>
    <t>4613859270</t>
  </si>
  <si>
    <t>5724960381</t>
  </si>
  <si>
    <t>7946182503</t>
  </si>
  <si>
    <t>8057293614</t>
  </si>
  <si>
    <t>1380526947</t>
  </si>
  <si>
    <t>3502748169</t>
  </si>
  <si>
    <t>6835071492</t>
  </si>
  <si>
    <t>2491637058</t>
  </si>
  <si>
    <t>6234518970</t>
  </si>
  <si>
    <t>8456730192</t>
  </si>
  <si>
    <t>2890174536</t>
  </si>
  <si>
    <t>3901285647</t>
  </si>
  <si>
    <t>0678952314</t>
  </si>
  <si>
    <t>4012396758</t>
  </si>
  <si>
    <t>5123407869</t>
  </si>
  <si>
    <t>1789063425</t>
  </si>
  <si>
    <t>7345629081</t>
  </si>
  <si>
    <t>9567841203</t>
  </si>
  <si>
    <t>0468213975</t>
  </si>
  <si>
    <t>3791546208</t>
  </si>
  <si>
    <t>1579324086</t>
  </si>
  <si>
    <t>5913768420</t>
  </si>
  <si>
    <t>8246091753</t>
  </si>
  <si>
    <t>2680435197</t>
  </si>
  <si>
    <t>7135980642</t>
  </si>
  <si>
    <t>4802657319</t>
  </si>
  <si>
    <t>6024879531</t>
  </si>
  <si>
    <t>9357102864</t>
  </si>
  <si>
    <t>6819450372</t>
  </si>
  <si>
    <t>3586127049</t>
  </si>
  <si>
    <t>7920561483</t>
  </si>
  <si>
    <t>0253894716</t>
  </si>
  <si>
    <t>1364905827</t>
  </si>
  <si>
    <t>5708349261</t>
  </si>
  <si>
    <t>8031672594</t>
  </si>
  <si>
    <t>9142783605</t>
  </si>
  <si>
    <t>2475016938</t>
  </si>
  <si>
    <t>4697238150</t>
  </si>
  <si>
    <t>7643925081</t>
  </si>
  <si>
    <t>9865147203</t>
  </si>
  <si>
    <t>4310692758</t>
  </si>
  <si>
    <t>2198470536</t>
  </si>
  <si>
    <t>3209581647</t>
  </si>
  <si>
    <t>5421703869</t>
  </si>
  <si>
    <t>6532814970</t>
  </si>
  <si>
    <t>1087369425</t>
  </si>
  <si>
    <t>0976258314</t>
  </si>
  <si>
    <t>8754036192</t>
  </si>
  <si>
    <t>8325176094</t>
  </si>
  <si>
    <t>5092843761</t>
  </si>
  <si>
    <t>1658409327</t>
  </si>
  <si>
    <t>3870621549</t>
  </si>
  <si>
    <t>2769510438</t>
  </si>
  <si>
    <t>0547398216</t>
  </si>
  <si>
    <t>4981732650</t>
  </si>
  <si>
    <t>7214065983</t>
  </si>
  <si>
    <t>9436287105</t>
  </si>
  <si>
    <t>6103954872</t>
  </si>
  <si>
    <t>8195437602</t>
  </si>
  <si>
    <t>4751093268</t>
  </si>
  <si>
    <t>2539871046</t>
  </si>
  <si>
    <t>3640982157</t>
  </si>
  <si>
    <t>1428760935</t>
  </si>
  <si>
    <t>6973215480</t>
  </si>
  <si>
    <t>0317659824</t>
  </si>
  <si>
    <t>5862104379</t>
  </si>
  <si>
    <t>7084326591</t>
  </si>
  <si>
    <t>9206548713</t>
  </si>
  <si>
    <t>4310297685</t>
  </si>
  <si>
    <t>0976853241</t>
  </si>
  <si>
    <t>8754631029</t>
  </si>
  <si>
    <t>1087964352</t>
  </si>
  <si>
    <t>6532419807</t>
  </si>
  <si>
    <t>7643520918</t>
  </si>
  <si>
    <t>5421308796</t>
  </si>
  <si>
    <t>9865742130</t>
  </si>
  <si>
    <t>3209186574</t>
  </si>
  <si>
    <t>2198075463</t>
  </si>
  <si>
    <t>6471309285</t>
  </si>
  <si>
    <t>9704632518</t>
  </si>
  <si>
    <t>2037965841</t>
  </si>
  <si>
    <t>8693521407</t>
  </si>
  <si>
    <t>1926854730</t>
  </si>
  <si>
    <t>3148076952</t>
  </si>
  <si>
    <t>7582410396</t>
  </si>
  <si>
    <t>0815743629</t>
  </si>
  <si>
    <t>5360298174</t>
  </si>
  <si>
    <t>4259187063</t>
  </si>
  <si>
    <t>6713024598</t>
  </si>
  <si>
    <t>8935246710</t>
  </si>
  <si>
    <t>7824135609</t>
  </si>
  <si>
    <t>4591802376</t>
  </si>
  <si>
    <t>3480791265</t>
  </si>
  <si>
    <t>2379680154</t>
  </si>
  <si>
    <t>5602913487</t>
  </si>
  <si>
    <t>9046357821</t>
  </si>
  <si>
    <t>1268579043</t>
  </si>
  <si>
    <t>0157468932</t>
  </si>
  <si>
    <t>3425067981</t>
  </si>
  <si>
    <t>5647289103</t>
  </si>
  <si>
    <t>7869401325</t>
  </si>
  <si>
    <t>1203845769</t>
  </si>
  <si>
    <t>8970512436</t>
  </si>
  <si>
    <t>4536178092</t>
  </si>
  <si>
    <t>0192734658</t>
  </si>
  <si>
    <t>6758390214</t>
  </si>
  <si>
    <t>2314956870</t>
  </si>
  <si>
    <t>9081623547</t>
  </si>
  <si>
    <t>0267193548</t>
  </si>
  <si>
    <t>3590426871</t>
  </si>
  <si>
    <t>2489315760</t>
  </si>
  <si>
    <t>5712648093</t>
  </si>
  <si>
    <t>6823759104</t>
  </si>
  <si>
    <t>9156082437</t>
  </si>
  <si>
    <t>4601537982</t>
  </si>
  <si>
    <t>8045971326</t>
  </si>
  <si>
    <t>1378204659</t>
  </si>
  <si>
    <t>7934860215</t>
  </si>
  <si>
    <t>5327819604</t>
  </si>
  <si>
    <t>2094586371</t>
  </si>
  <si>
    <t>0872364159</t>
  </si>
  <si>
    <t>8650142937</t>
  </si>
  <si>
    <t>7549031826</t>
  </si>
  <si>
    <t>1983475260</t>
  </si>
  <si>
    <t>4216708593</t>
  </si>
  <si>
    <t>3105697482</t>
  </si>
  <si>
    <t>9761253048</t>
  </si>
  <si>
    <t>6438920715</t>
  </si>
  <si>
    <t>9246835710</t>
  </si>
  <si>
    <t>7024613598</t>
  </si>
  <si>
    <t>1468057932</t>
  </si>
  <si>
    <t>3680279154</t>
  </si>
  <si>
    <t>5802491376</t>
  </si>
  <si>
    <t>6913502487</t>
  </si>
  <si>
    <t>2579168043</t>
  </si>
  <si>
    <t>0357946821</t>
  </si>
  <si>
    <t>4791380265</t>
  </si>
  <si>
    <t>8135724609</t>
  </si>
  <si>
    <t>7680345129</t>
  </si>
  <si>
    <t>3246901785</t>
  </si>
  <si>
    <t>1024789563</t>
  </si>
  <si>
    <t>5468123907</t>
  </si>
  <si>
    <t>9802567341</t>
  </si>
  <si>
    <t>4357012896</t>
  </si>
  <si>
    <t>2135890674</t>
  </si>
  <si>
    <t>8791456230</t>
  </si>
  <si>
    <t>0913678452</t>
  </si>
  <si>
    <t>6579234018</t>
  </si>
  <si>
    <t>5029674381</t>
  </si>
  <si>
    <t>7241896503</t>
  </si>
  <si>
    <t>1685230947</t>
  </si>
  <si>
    <t>9463018725</t>
  </si>
  <si>
    <t>4918563270</t>
  </si>
  <si>
    <t>8352907614</t>
  </si>
  <si>
    <t>3807452169</t>
  </si>
  <si>
    <t>0574129836</t>
  </si>
  <si>
    <t>6130785492</t>
  </si>
  <si>
    <t>2796341058</t>
  </si>
  <si>
    <t>6813524907</t>
  </si>
  <si>
    <t>4691302785</t>
  </si>
  <si>
    <t>2479180563</t>
  </si>
  <si>
    <t>7924635018</t>
  </si>
  <si>
    <t>0257968341</t>
  </si>
  <si>
    <t>8035746129</t>
  </si>
  <si>
    <t>1368079452</t>
  </si>
  <si>
    <t>3580291674</t>
  </si>
  <si>
    <t>9146857230</t>
  </si>
  <si>
    <t>5702413896</t>
  </si>
  <si>
    <t>3475290618</t>
  </si>
  <si>
    <t>8920745163</t>
  </si>
  <si>
    <t>4586301729</t>
  </si>
  <si>
    <t>1253078496</t>
  </si>
  <si>
    <t>9031856274</t>
  </si>
  <si>
    <t>0142967385</t>
  </si>
  <si>
    <t>7819634052</t>
  </si>
  <si>
    <t>5697412830</t>
  </si>
  <si>
    <t>6708523941</t>
  </si>
  <si>
    <t>2364189507</t>
  </si>
  <si>
    <t>7538291460</t>
  </si>
  <si>
    <t>1972635804</t>
  </si>
  <si>
    <t>0861524793</t>
  </si>
  <si>
    <t>6427180359</t>
  </si>
  <si>
    <t>5316079248</t>
  </si>
  <si>
    <t>2083746915</t>
  </si>
  <si>
    <t>3194857026</t>
  </si>
  <si>
    <t>4205968137</t>
  </si>
  <si>
    <t>8649302571</t>
  </si>
  <si>
    <t>9750413682</t>
  </si>
  <si>
    <t>±0</t>
    <phoneticPr fontId="6"/>
  </si>
  <si>
    <t>ok</t>
    <phoneticPr fontId="6"/>
  </si>
  <si>
    <t>参加部門</t>
    <rPh sb="0" eb="2">
      <t>サンカ</t>
    </rPh>
    <rPh sb="2" eb="4">
      <t>ブモン</t>
    </rPh>
    <phoneticPr fontId="45"/>
  </si>
  <si>
    <t>　 小学校１年生以下の部</t>
    <rPh sb="2" eb="5">
      <t>ショウガッコウ</t>
    </rPh>
    <rPh sb="6" eb="8">
      <t>ネンセイ</t>
    </rPh>
    <rPh sb="8" eb="10">
      <t>イカ</t>
    </rPh>
    <rPh sb="11" eb="12">
      <t>ブ</t>
    </rPh>
    <phoneticPr fontId="45"/>
  </si>
  <si>
    <t>参加番号</t>
    <rPh sb="0" eb="2">
      <t>サンカ</t>
    </rPh>
    <rPh sb="2" eb="4">
      <t>バンゴウ</t>
    </rPh>
    <phoneticPr fontId="45"/>
  </si>
  <si>
    <t>　 小学校　　　年生の部</t>
    <rPh sb="2" eb="5">
      <t>ショウガッコウ</t>
    </rPh>
    <rPh sb="8" eb="10">
      <t>ネンセイ</t>
    </rPh>
    <rPh sb="11" eb="12">
      <t>ブ</t>
    </rPh>
    <phoneticPr fontId="45"/>
  </si>
  <si>
    <t>　 中学校　　　年生の部</t>
    <rPh sb="2" eb="5">
      <t>チュウガッコウ</t>
    </rPh>
    <rPh sb="8" eb="10">
      <t>ネンセイ</t>
    </rPh>
    <rPh sb="11" eb="12">
      <t>ブ</t>
    </rPh>
    <phoneticPr fontId="45"/>
  </si>
  <si>
    <t>　 高校生の部　　　　　</t>
    <rPh sb="2" eb="5">
      <t>コウコウセイ</t>
    </rPh>
    <rPh sb="6" eb="7">
      <t>ブ</t>
    </rPh>
    <phoneticPr fontId="45"/>
  </si>
  <si>
    <t>　 一般の部（Ⅰ・Ⅱ） 　</t>
    <rPh sb="2" eb="4">
      <t>イッパン</t>
    </rPh>
    <rPh sb="5" eb="6">
      <t>ブ</t>
    </rPh>
    <phoneticPr fontId="45"/>
  </si>
  <si>
    <t>５点×</t>
    <rPh sb="1" eb="2">
      <t>テン</t>
    </rPh>
    <phoneticPr fontId="45"/>
  </si>
  <si>
    <t>正答数</t>
    <rPh sb="0" eb="3">
      <t>セイトウスウ</t>
    </rPh>
    <phoneticPr fontId="45"/>
  </si>
  <si>
    <t>採点欄</t>
    <rPh sb="0" eb="2">
      <t>サイテン</t>
    </rPh>
    <rPh sb="2" eb="3">
      <t>ラン</t>
    </rPh>
    <phoneticPr fontId="45"/>
  </si>
  <si>
    <t>か け 算 問 題</t>
    <rPh sb="4" eb="5">
      <t>ザン</t>
    </rPh>
    <rPh sb="6" eb="7">
      <t>トイ</t>
    </rPh>
    <rPh sb="8" eb="9">
      <t>ダイ</t>
    </rPh>
    <phoneticPr fontId="45"/>
  </si>
  <si>
    <t>　(制限時間 10分)</t>
    <phoneticPr fontId="45"/>
  </si>
  <si>
    <t>　小学校４年生以下はここから(No.1～50)</t>
    <rPh sb="1" eb="4">
      <t>ショウガッコウ</t>
    </rPh>
    <rPh sb="5" eb="7">
      <t>ネンセイ</t>
    </rPh>
    <rPh sb="7" eb="9">
      <t>イカ</t>
    </rPh>
    <phoneticPr fontId="45"/>
  </si>
  <si>
    <t>○×</t>
    <phoneticPr fontId="45"/>
  </si>
  <si>
    <t>○×</t>
    <phoneticPr fontId="45"/>
  </si>
  <si>
    <t>　小学校５年生以上はここから(No.11～60)</t>
    <rPh sb="8" eb="9">
      <t>ウエ</t>
    </rPh>
    <phoneticPr fontId="45"/>
  </si>
  <si>
    <t>　小学校４年生以下はここまで(No.1～50)</t>
    <phoneticPr fontId="45"/>
  </si>
  <si>
    <t>　小学校５年生以上はここまで(No.11～60)</t>
    <phoneticPr fontId="45"/>
  </si>
  <si>
    <t>わ り 算 問 題</t>
    <rPh sb="4" eb="5">
      <t>ザン</t>
    </rPh>
    <rPh sb="6" eb="7">
      <t>トイ</t>
    </rPh>
    <rPh sb="8" eb="9">
      <t>ダイ</t>
    </rPh>
    <phoneticPr fontId="45"/>
  </si>
  <si>
    <t>No.</t>
    <phoneticPr fontId="6"/>
  </si>
  <si>
    <t>計</t>
    <rPh sb="0" eb="1">
      <t>ケイ</t>
    </rPh>
    <phoneticPr fontId="6"/>
  </si>
  <si>
    <t>　 小学校１年生以下の部</t>
    <phoneticPr fontId="6"/>
  </si>
  <si>
    <t>　 小学校　　　年生の部</t>
    <phoneticPr fontId="6"/>
  </si>
  <si>
    <t>　 中学校　　　年生の部</t>
    <phoneticPr fontId="6"/>
  </si>
  <si>
    <t>　 高校生の部　　</t>
    <phoneticPr fontId="6"/>
  </si>
  <si>
    <t>　 一般の部（Ⅰ・Ⅱ） 　</t>
    <phoneticPr fontId="6"/>
  </si>
  <si>
    <t>10点×</t>
    <rPh sb="2" eb="3">
      <t>テン</t>
    </rPh>
    <phoneticPr fontId="45"/>
  </si>
  <si>
    <t>小学校４年生以下はここから(No.1～25)</t>
    <rPh sb="0" eb="3">
      <t>ショウガッコウ</t>
    </rPh>
    <rPh sb="4" eb="6">
      <t>ネンセイ</t>
    </rPh>
    <rPh sb="6" eb="8">
      <t>イカ</t>
    </rPh>
    <phoneticPr fontId="45"/>
  </si>
  <si>
    <t>小学校５年生以上はここから(No.6～30)</t>
    <rPh sb="7" eb="8">
      <t>ウエ</t>
    </rPh>
    <phoneticPr fontId="45"/>
  </si>
  <si>
    <t>　小学校４年生以下はここまで(No.1～25)</t>
    <phoneticPr fontId="45"/>
  </si>
  <si>
    <t>　小学校５年生以上はここまで(No.6～30)</t>
    <phoneticPr fontId="45"/>
  </si>
  <si>
    <t>み と り 算 問 題</t>
    <rPh sb="6" eb="7">
      <t>ザン</t>
    </rPh>
    <rPh sb="8" eb="9">
      <t>トイ</t>
    </rPh>
    <rPh sb="10" eb="11">
      <t>ダイ</t>
    </rPh>
    <phoneticPr fontId="45"/>
  </si>
  <si>
    <t>み と り 暗 算 問 題</t>
    <rPh sb="6" eb="7">
      <t>アン</t>
    </rPh>
    <rPh sb="8" eb="9">
      <t>ザン</t>
    </rPh>
    <rPh sb="10" eb="11">
      <t>トイ</t>
    </rPh>
    <rPh sb="12" eb="13">
      <t>ダイ</t>
    </rPh>
    <phoneticPr fontId="45"/>
  </si>
  <si>
    <t>　(制限時間 3分)</t>
    <phoneticPr fontId="45"/>
  </si>
  <si>
    <t>ﾏｲﾅｽ</t>
    <phoneticPr fontId="6"/>
  </si>
  <si>
    <t>マイナスに？</t>
    <phoneticPr fontId="6"/>
  </si>
  <si>
    <t>コンクール専用</t>
    <rPh sb="5" eb="7">
      <t>センヨウ</t>
    </rPh>
    <phoneticPr fontId="6"/>
  </si>
  <si>
    <t>（１問５点）</t>
    <phoneticPr fontId="6"/>
  </si>
  <si>
    <t>（１問１０点）</t>
    <phoneticPr fontId="6"/>
  </si>
  <si>
    <t>か　け　算</t>
    <rPh sb="4" eb="5">
      <t>ザン</t>
    </rPh>
    <phoneticPr fontId="6"/>
  </si>
  <si>
    <t>わ　り　算</t>
    <rPh sb="4" eb="5">
      <t>ザン</t>
    </rPh>
    <phoneticPr fontId="6"/>
  </si>
  <si>
    <t>みとり暗算</t>
    <rPh sb="3" eb="4">
      <t>アン</t>
    </rPh>
    <rPh sb="4" eb="5">
      <t>サン</t>
    </rPh>
    <phoneticPr fontId="6"/>
  </si>
  <si>
    <t>み と り 算</t>
    <rPh sb="6" eb="7">
      <t>サン</t>
    </rPh>
    <phoneticPr fontId="6"/>
  </si>
  <si>
    <t>日本珠算連盟・各地珠算連盟主催</t>
    <phoneticPr fontId="6"/>
  </si>
  <si>
    <t>全国そろばんコンクール練習問題</t>
    <phoneticPr fontId="6"/>
  </si>
  <si>
    <t>回　数
整理番号</t>
    <rPh sb="0" eb="1">
      <t>カイ</t>
    </rPh>
    <rPh sb="2" eb="3">
      <t>スウ</t>
    </rPh>
    <rPh sb="4" eb="8">
      <t>セイリバンゴウ</t>
    </rPh>
    <phoneticPr fontId="6"/>
  </si>
  <si>
    <t>↑</t>
    <phoneticPr fontId="6"/>
  </si>
  <si>
    <t>回数</t>
    <rPh sb="0" eb="2">
      <t>カイスウ</t>
    </rPh>
    <phoneticPr fontId="6"/>
  </si>
  <si>
    <t>または</t>
    <phoneticPr fontId="6"/>
  </si>
  <si>
    <t>整理番号</t>
    <rPh sb="0" eb="4">
      <t>セイリバンゴウ</t>
    </rPh>
    <phoneticPr fontId="6"/>
  </si>
  <si>
    <t>→→→</t>
    <phoneticPr fontId="6"/>
  </si>
  <si>
    <t>（M1234A）等</t>
    <rPh sb="8" eb="9">
      <t>ナド</t>
    </rPh>
    <phoneticPr fontId="6"/>
  </si>
  <si>
    <t xml:space="preserve"> 少し時間が掛かります。</t>
    <rPh sb="1" eb="2">
      <t>スコ</t>
    </rPh>
    <rPh sb="3" eb="5">
      <t>ジカン</t>
    </rPh>
    <rPh sb="6" eb="7">
      <t>カ</t>
    </rPh>
    <phoneticPr fontId="6"/>
  </si>
  <si>
    <t xml:space="preserve"> です。</t>
    <phoneticPr fontId="6"/>
  </si>
  <si>
    <t>※実・法は変更可能です</t>
    <rPh sb="1" eb="2">
      <t>ジツ</t>
    </rPh>
    <rPh sb="3" eb="4">
      <t>ホウ</t>
    </rPh>
    <rPh sb="5" eb="9">
      <t>ヘンコウカノウ</t>
    </rPh>
    <phoneticPr fontId="6"/>
  </si>
  <si>
    <t>※法・商は変更可能です</t>
    <rPh sb="1" eb="2">
      <t>ホウ</t>
    </rPh>
    <rPh sb="3" eb="4">
      <t>ショウ</t>
    </rPh>
    <rPh sb="5" eb="9">
      <t>ヘンコウカノウ</t>
    </rPh>
    <phoneticPr fontId="6"/>
  </si>
  <si>
    <t>　左記のどちらかを表示</t>
  </si>
  <si>
    <t>　　・回数表示する場合は整理番号を空欄（DELで消す）にする。</t>
    <rPh sb="3" eb="5">
      <t>カイスウ</t>
    </rPh>
    <rPh sb="5" eb="7">
      <t>ヒョウジ</t>
    </rPh>
    <rPh sb="9" eb="11">
      <t>バアイ</t>
    </rPh>
    <rPh sb="12" eb="16">
      <t>セイリバンゴウ</t>
    </rPh>
    <rPh sb="17" eb="19">
      <t>クウラン</t>
    </rPh>
    <rPh sb="24" eb="25">
      <t>ケ</t>
    </rPh>
    <phoneticPr fontId="6"/>
  </si>
  <si>
    <t>　　・整理番号を表示する場合は枠内に入力する。（回数欄はそのままで可）</t>
    <rPh sb="12" eb="14">
      <t>バアイ</t>
    </rPh>
    <rPh sb="24" eb="26">
      <t>カイスウ</t>
    </rPh>
    <phoneticPr fontId="6"/>
  </si>
  <si>
    <t>←</t>
  </si>
  <si>
    <t xml:space="preserve"> ←こちらが問題に表記されます</t>
    <rPh sb="6" eb="8">
      <t>モンダイ</t>
    </rPh>
    <rPh sb="9" eb="11">
      <t>ヒョウキ</t>
    </rPh>
    <phoneticPr fontId="6"/>
  </si>
  <si>
    <t xml:space="preserve"> ×・÷・見(2枚)・見暗・答の計６枚</t>
    <rPh sb="5" eb="6">
      <t>ミ</t>
    </rPh>
    <rPh sb="8" eb="9">
      <t>マイ</t>
    </rPh>
    <rPh sb="11" eb="13">
      <t>ミアン</t>
    </rPh>
    <rPh sb="14" eb="15">
      <t>コタエ</t>
    </rPh>
    <rPh sb="16" eb="17">
      <t>ケイ</t>
    </rPh>
    <rPh sb="18" eb="19">
      <t>マイ</t>
    </rPh>
    <phoneticPr fontId="6"/>
  </si>
  <si>
    <t xml:space="preserve">  各種目毎に印刷する場合は各種目の</t>
    <rPh sb="2" eb="5">
      <t>カクシュモク</t>
    </rPh>
    <rPh sb="5" eb="6">
      <t>マイ</t>
    </rPh>
    <rPh sb="7" eb="9">
      <t>インサツ</t>
    </rPh>
    <rPh sb="11" eb="13">
      <t>バアイ</t>
    </rPh>
    <rPh sb="14" eb="17">
      <t>カクシュモク</t>
    </rPh>
    <phoneticPr fontId="6"/>
  </si>
  <si>
    <t>各確認シートへはシートタブまたは下記リンクをクリックで移動</t>
    <rPh sb="0" eb="1">
      <t>カク</t>
    </rPh>
    <rPh sb="1" eb="3">
      <t>カクニン</t>
    </rPh>
    <rPh sb="16" eb="18">
      <t>カキ</t>
    </rPh>
    <rPh sb="27" eb="29">
      <t>イドウ</t>
    </rPh>
    <phoneticPr fontId="6"/>
  </si>
  <si>
    <r>
      <t xml:space="preserve"> 作問後は</t>
    </r>
    <r>
      <rPr>
        <b/>
        <sz val="11"/>
        <color rgb="FF0070C0"/>
        <rFont val="ＭＳ 明朝"/>
        <family val="1"/>
        <charset val="128"/>
      </rPr>
      <t>確認シートで修正も可能</t>
    </r>
    <rPh sb="1" eb="4">
      <t>サクモンゴ</t>
    </rPh>
    <rPh sb="5" eb="7">
      <t>カクニン</t>
    </rPh>
    <rPh sb="11" eb="13">
      <t>シュウセイ</t>
    </rPh>
    <rPh sb="14" eb="16">
      <t>カノウ</t>
    </rPh>
    <phoneticPr fontId="6"/>
  </si>
  <si>
    <r>
      <t xml:space="preserve"> 印刷 します。（</t>
    </r>
    <r>
      <rPr>
        <b/>
        <i/>
        <sz val="11"/>
        <color rgb="FF0070C0"/>
        <rFont val="ＭＳ 明朝"/>
        <family val="1"/>
        <charset val="128"/>
      </rPr>
      <t>B4用紙</t>
    </r>
    <r>
      <rPr>
        <sz val="11"/>
        <color rgb="FF0070C0"/>
        <rFont val="ＭＳ 明朝"/>
        <family val="1"/>
        <charset val="128"/>
      </rPr>
      <t>）</t>
    </r>
    <rPh sb="11" eb="13">
      <t>ヨウシ</t>
    </rPh>
    <phoneticPr fontId="6"/>
  </si>
  <si>
    <t>学校名・塾名</t>
    <rPh sb="0" eb="3">
      <t>ガッコウメイ</t>
    </rPh>
    <rPh sb="4" eb="5">
      <t>ジュク</t>
    </rPh>
    <rPh sb="5" eb="6">
      <t>メイ</t>
    </rPh>
    <phoneticPr fontId="45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</si>
  <si>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45"/>
  </si>
  <si>
    <t>電　話</t>
    <rPh sb="0" eb="1">
      <t>デン</t>
    </rPh>
    <rPh sb="2" eb="3">
      <t>ハナシ</t>
    </rPh>
    <phoneticPr fontId="45"/>
  </si>
  <si>
    <t>　本システムはご契約者様の学校、塾等のPCで利用可能です。</t>
    <rPh sb="1" eb="2">
      <t>ホン</t>
    </rPh>
    <rPh sb="8" eb="11">
      <t>ケイヤクシャ</t>
    </rPh>
    <rPh sb="11" eb="12">
      <t>サマ</t>
    </rPh>
    <rPh sb="13" eb="15">
      <t>ガッコウ</t>
    </rPh>
    <rPh sb="16" eb="17">
      <t>ジュク</t>
    </rPh>
    <rPh sb="17" eb="18">
      <t>ナド</t>
    </rPh>
    <rPh sb="22" eb="26">
      <t>リヨウカノウ</t>
    </rPh>
    <phoneticPr fontId="45"/>
  </si>
  <si>
    <t>　システムや登録情報を改変された場合、動作保障致しません。</t>
    <rPh sb="6" eb="10">
      <t>トウロクジョウホウ</t>
    </rPh>
    <rPh sb="11" eb="13">
      <t>カイヘン</t>
    </rPh>
    <rPh sb="16" eb="18">
      <t>バアイ</t>
    </rPh>
    <rPh sb="19" eb="21">
      <t>ドウサ</t>
    </rPh>
    <rPh sb="21" eb="23">
      <t>ホショウ</t>
    </rPh>
    <rPh sb="23" eb="24">
      <t>イタ</t>
    </rPh>
    <phoneticPr fontId="45"/>
  </si>
  <si>
    <t>　正規使用での不具合の場合は、販売者へご連絡下さい。</t>
    <rPh sb="1" eb="5">
      <t>セイキシヨウ</t>
    </rPh>
    <rPh sb="7" eb="10">
      <t>フグアイ</t>
    </rPh>
    <rPh sb="11" eb="13">
      <t>バアイ</t>
    </rPh>
    <rPh sb="15" eb="18">
      <t>ハンバイシャ</t>
    </rPh>
    <rPh sb="20" eb="22">
      <t>レンラク</t>
    </rPh>
    <rPh sb="22" eb="23">
      <t>クダ</t>
    </rPh>
    <phoneticPr fontId="45"/>
  </si>
  <si>
    <t>本物</t>
    <rPh sb="0" eb="2">
      <t>ホンモノ</t>
    </rPh>
    <phoneticPr fontId="45"/>
  </si>
  <si>
    <t>←白色にする</t>
    <rPh sb="1" eb="3">
      <t>シロイロ</t>
    </rPh>
    <phoneticPr fontId="45"/>
  </si>
  <si>
    <t>ご契約者様情報</t>
    <rPh sb="1" eb="4">
      <t>ケイヤクシャ</t>
    </rPh>
    <rPh sb="4" eb="5">
      <t>サマ</t>
    </rPh>
    <rPh sb="5" eb="7">
      <t>ジョウホウ</t>
    </rPh>
    <phoneticPr fontId="45"/>
  </si>
  <si>
    <t>住　所</t>
    <rPh sb="0" eb="1">
      <t>ジュウ</t>
    </rPh>
    <rPh sb="2" eb="3">
      <t>ショ</t>
    </rPh>
    <phoneticPr fontId="6"/>
  </si>
  <si>
    <t>変更可能です</t>
    <rPh sb="0" eb="4">
      <t>ヘンコウカノウ</t>
    </rPh>
    <phoneticPr fontId="6"/>
  </si>
  <si>
    <t>＜☆☆珠算教室主催＞</t>
    <phoneticPr fontId="6"/>
  </si>
  <si>
    <t>　＜○○珠算競技会＞など</t>
    <phoneticPr fontId="6"/>
  </si>
  <si>
    <t>※必須項目</t>
    <rPh sb="3" eb="5">
      <t>コウモク</t>
    </rPh>
    <phoneticPr fontId="6"/>
  </si>
  <si>
    <t>○△珠算教室</t>
    <phoneticPr fontId="6"/>
  </si>
  <si>
    <t>◇□　☆※</t>
    <phoneticPr fontId="6"/>
  </si>
  <si>
    <t>(未登録です)</t>
    <phoneticPr fontId="6"/>
  </si>
  <si>
    <t>○△珠算教室</t>
    <phoneticPr fontId="45"/>
  </si>
  <si>
    <t>○△珠算教室</t>
    <phoneticPr fontId="45"/>
  </si>
  <si>
    <t>○△珠算教室</t>
    <phoneticPr fontId="6"/>
  </si>
  <si>
    <t>　</t>
    <phoneticPr fontId="6"/>
  </si>
  <si>
    <t>6082417593</t>
  </si>
  <si>
    <t>2648073159</t>
  </si>
  <si>
    <t>0426851937</t>
  </si>
  <si>
    <t>1537962048</t>
  </si>
  <si>
    <t>5971306482</t>
  </si>
  <si>
    <t>4860295371</t>
  </si>
  <si>
    <t>7193528604</t>
  </si>
  <si>
    <t>3759184260</t>
  </si>
  <si>
    <t>8204639715</t>
  </si>
  <si>
    <t>9315740826</t>
  </si>
  <si>
    <t>7230615948</t>
  </si>
  <si>
    <t>1674059382</t>
  </si>
  <si>
    <t>4907382615</t>
  </si>
  <si>
    <t>0563948271</t>
  </si>
  <si>
    <t>6129504837</t>
  </si>
  <si>
    <t>2785160493</t>
  </si>
  <si>
    <t>8341726059</t>
  </si>
  <si>
    <t>3896271504</t>
  </si>
  <si>
    <t>5018493726</t>
  </si>
  <si>
    <t>9452837160</t>
  </si>
  <si>
    <t>0865149372</t>
  </si>
  <si>
    <t>6421705938</t>
  </si>
  <si>
    <t>7532816049</t>
  </si>
  <si>
    <t>9754038261</t>
  </si>
  <si>
    <t>4209583716</t>
  </si>
  <si>
    <t>3198472605</t>
  </si>
  <si>
    <t>8643927150</t>
  </si>
  <si>
    <t>2087361594</t>
  </si>
  <si>
    <t>1976250483</t>
  </si>
  <si>
    <t>5310694827</t>
  </si>
  <si>
    <t>2406598137</t>
  </si>
  <si>
    <t>0284376915</t>
  </si>
  <si>
    <t>8062154793</t>
  </si>
  <si>
    <t>3517609248</t>
  </si>
  <si>
    <t>5739821460</t>
  </si>
  <si>
    <t>6840932571</t>
  </si>
  <si>
    <t>9173265804</t>
  </si>
  <si>
    <t>4628710359</t>
  </si>
  <si>
    <t>1395487026</t>
  </si>
  <si>
    <t>7951043682</t>
  </si>
  <si>
    <t>7893042651</t>
  </si>
  <si>
    <t>1237486095</t>
  </si>
  <si>
    <t>8904153762</t>
  </si>
  <si>
    <t>9015264873</t>
  </si>
  <si>
    <t>0126375984</t>
  </si>
  <si>
    <t>4560719328</t>
  </si>
  <si>
    <t>3459608217</t>
  </si>
  <si>
    <t>6782931540</t>
  </si>
  <si>
    <t>5671820439</t>
  </si>
  <si>
    <t>2348597106</t>
  </si>
  <si>
    <t>7049568132</t>
  </si>
  <si>
    <t>4716235809</t>
  </si>
  <si>
    <t>9261780354</t>
  </si>
  <si>
    <t>6938457021</t>
  </si>
  <si>
    <t>1483902576</t>
  </si>
  <si>
    <t>0372891465</t>
  </si>
  <si>
    <t>2594013687</t>
  </si>
  <si>
    <t>3605124798</t>
  </si>
  <si>
    <t>5827346910</t>
  </si>
  <si>
    <t>8150679243</t>
  </si>
  <si>
    <t>7219638540</t>
  </si>
  <si>
    <t>0542961873</t>
  </si>
  <si>
    <t>9431850762</t>
  </si>
  <si>
    <t>2764183095</t>
  </si>
  <si>
    <t>4986305217</t>
  </si>
  <si>
    <t>8320749651</t>
  </si>
  <si>
    <t>6108527439</t>
  </si>
  <si>
    <t>5097416328</t>
  </si>
  <si>
    <t>3875294106</t>
  </si>
  <si>
    <t>1653072984</t>
  </si>
  <si>
    <t>5814690732</t>
  </si>
  <si>
    <t>4703589621</t>
  </si>
  <si>
    <t>9258034176</t>
  </si>
  <si>
    <t>2581367409</t>
  </si>
  <si>
    <t>7036812954</t>
  </si>
  <si>
    <t>8147923065</t>
  </si>
  <si>
    <t>3692478510</t>
  </si>
  <si>
    <t>1470256398</t>
  </si>
  <si>
    <t>6925701843</t>
  </si>
  <si>
    <t>0369145287</t>
  </si>
  <si>
    <t>0896352741</t>
  </si>
  <si>
    <t>9785241630</t>
  </si>
  <si>
    <t>3129685074</t>
  </si>
  <si>
    <t>8674130529</t>
  </si>
  <si>
    <t>6452918307</t>
  </si>
  <si>
    <t>7563029418</t>
  </si>
  <si>
    <t>1907463852</t>
  </si>
  <si>
    <t>2018574963</t>
  </si>
  <si>
    <t>5341807296</t>
  </si>
  <si>
    <t>4230796185</t>
  </si>
  <si>
    <t>8650437291</t>
  </si>
  <si>
    <t>6438215079</t>
  </si>
  <si>
    <t>4216093857</t>
  </si>
  <si>
    <t>7549326180</t>
  </si>
  <si>
    <t>3105982746</t>
  </si>
  <si>
    <t>5327104968</t>
  </si>
  <si>
    <t>0872659413</t>
  </si>
  <si>
    <t>2094871635</t>
  </si>
  <si>
    <t>9761548302</t>
  </si>
  <si>
    <t>1983760524</t>
  </si>
  <si>
    <t>8529136740</t>
  </si>
  <si>
    <t>9630247851</t>
  </si>
  <si>
    <t>0741358962</t>
  </si>
  <si>
    <t>4185792306</t>
  </si>
  <si>
    <t>6307914528</t>
  </si>
  <si>
    <t>1852469073</t>
  </si>
  <si>
    <t>7418025639</t>
  </si>
  <si>
    <t>5296803417</t>
  </si>
  <si>
    <t>3074681295</t>
  </si>
  <si>
    <t>2963570184</t>
  </si>
  <si>
    <t>1658742930</t>
  </si>
  <si>
    <t>3870964152</t>
  </si>
  <si>
    <t>8325419607</t>
  </si>
  <si>
    <t>4981075263</t>
  </si>
  <si>
    <t>0547631829</t>
  </si>
  <si>
    <t>9436520718</t>
  </si>
  <si>
    <t>2769853041</t>
  </si>
  <si>
    <t>7214308596</t>
  </si>
  <si>
    <t>6103297485</t>
  </si>
  <si>
    <t>5092186374</t>
  </si>
  <si>
    <t>7859043162</t>
  </si>
  <si>
    <t>4526710839</t>
  </si>
  <si>
    <t>5637821940</t>
  </si>
  <si>
    <t>2304598617</t>
  </si>
  <si>
    <t>1293487506</t>
  </si>
  <si>
    <t>0182376495</t>
  </si>
  <si>
    <t>6748932051</t>
  </si>
  <si>
    <t>9071265384</t>
  </si>
  <si>
    <t>8960154273</t>
  </si>
  <si>
    <t>3415609728</t>
  </si>
  <si>
    <t>9062478351</t>
  </si>
  <si>
    <t>6739145028</t>
  </si>
  <si>
    <t>2395701684</t>
  </si>
  <si>
    <t>7840256139</t>
  </si>
  <si>
    <t>8951367240</t>
  </si>
  <si>
    <t>1284690573</t>
  </si>
  <si>
    <t>0173589462</t>
  </si>
  <si>
    <t>5628034917</t>
  </si>
  <si>
    <t>3406812795</t>
  </si>
  <si>
    <t>4517923806</t>
  </si>
  <si>
    <t>8701924653</t>
  </si>
  <si>
    <t>7690813542</t>
  </si>
  <si>
    <t>9812035764</t>
  </si>
  <si>
    <t>4367580219</t>
  </si>
  <si>
    <t>3256479108</t>
  </si>
  <si>
    <t>6589702431</t>
  </si>
  <si>
    <t>1034257986</t>
  </si>
  <si>
    <t>0923146875</t>
  </si>
  <si>
    <t>2145368097</t>
  </si>
  <si>
    <t>5478691320</t>
  </si>
  <si>
    <t>7021689534</t>
  </si>
  <si>
    <t>3687245190</t>
  </si>
  <si>
    <t>4798356201</t>
  </si>
  <si>
    <t>6910578423</t>
  </si>
  <si>
    <t>1465023978</t>
  </si>
  <si>
    <t>5809467312</t>
  </si>
  <si>
    <t>2576134089</t>
  </si>
  <si>
    <t>0354912867</t>
  </si>
  <si>
    <t>8132790645</t>
  </si>
  <si>
    <t>9243801756</t>
  </si>
  <si>
    <t>3285647901</t>
  </si>
  <si>
    <t>1063425789</t>
  </si>
  <si>
    <t>0952314678</t>
  </si>
  <si>
    <t>4396758012</t>
  </si>
  <si>
    <t>7629081345</t>
  </si>
  <si>
    <t>8730192456</t>
  </si>
  <si>
    <t>2174536890</t>
  </si>
  <si>
    <t>5407869123</t>
  </si>
  <si>
    <t>9841203567</t>
  </si>
  <si>
    <t>6518970234</t>
  </si>
  <si>
    <t>6521940387</t>
  </si>
  <si>
    <t>3298617054</t>
  </si>
  <si>
    <t>1076495832</t>
  </si>
  <si>
    <t>7632051498</t>
  </si>
  <si>
    <t>2187506943</t>
  </si>
  <si>
    <t>0965384721</t>
  </si>
  <si>
    <t>5410839276</t>
  </si>
  <si>
    <t>9854273610</t>
  </si>
  <si>
    <t>8743162509</t>
  </si>
  <si>
    <t>4309728165</t>
  </si>
  <si>
    <t>4023596781</t>
  </si>
  <si>
    <t>5134607892</t>
  </si>
  <si>
    <t>1790263458</t>
  </si>
  <si>
    <t>7356829014</t>
  </si>
  <si>
    <t>6245718903</t>
  </si>
  <si>
    <t>9578041236</t>
  </si>
  <si>
    <t>0689152347</t>
  </si>
  <si>
    <t>3912485670</t>
  </si>
  <si>
    <t>2801374569</t>
  </si>
  <si>
    <t>8467930125</t>
  </si>
  <si>
    <t>0285643917</t>
  </si>
  <si>
    <t>7952310684</t>
  </si>
  <si>
    <t>6841209573</t>
  </si>
  <si>
    <t>8063421795</t>
  </si>
  <si>
    <t>5730198462</t>
  </si>
  <si>
    <t>2407865139</t>
  </si>
  <si>
    <t>1396754028</t>
  </si>
  <si>
    <t>3518976240</t>
  </si>
  <si>
    <t>9174532806</t>
  </si>
  <si>
    <t>4629087351</t>
  </si>
  <si>
    <t>9105762348</t>
  </si>
  <si>
    <t>0216873459</t>
  </si>
  <si>
    <t>5761328904</t>
  </si>
  <si>
    <t>8094651237</t>
  </si>
  <si>
    <t>3549106782</t>
  </si>
  <si>
    <t>2438095671</t>
  </si>
  <si>
    <t>7983540126</t>
  </si>
  <si>
    <t>1327984560</t>
  </si>
  <si>
    <t>4650217893</t>
  </si>
  <si>
    <t>6872439015</t>
  </si>
  <si>
    <t>7315829064</t>
  </si>
  <si>
    <t>5193607842</t>
  </si>
  <si>
    <t>2860374519</t>
  </si>
  <si>
    <t>3971485620</t>
  </si>
  <si>
    <t>4082596731</t>
  </si>
  <si>
    <t>1759263408</t>
  </si>
  <si>
    <t>0648152397</t>
  </si>
  <si>
    <t>9537041286</t>
  </si>
  <si>
    <t>8426930175</t>
  </si>
  <si>
    <t>6204718953</t>
  </si>
  <si>
    <t>0862134795</t>
  </si>
  <si>
    <t>2084356917</t>
  </si>
  <si>
    <t>9751023684</t>
  </si>
  <si>
    <t>5317689240</t>
  </si>
  <si>
    <t>6428790351</t>
  </si>
  <si>
    <t>8640912573</t>
  </si>
  <si>
    <t>7539801462</t>
  </si>
  <si>
    <t>4206578139</t>
  </si>
  <si>
    <t>3195467028</t>
  </si>
  <si>
    <t>1973245806</t>
  </si>
  <si>
    <t>9273416580</t>
  </si>
  <si>
    <t>0384527691</t>
  </si>
  <si>
    <t>1495638702</t>
  </si>
  <si>
    <t>3617850924</t>
  </si>
  <si>
    <t>2506749813</t>
  </si>
  <si>
    <t>8162305479</t>
  </si>
  <si>
    <t>7051294368</t>
  </si>
  <si>
    <t>4728961035</t>
  </si>
  <si>
    <t>6940183257</t>
  </si>
  <si>
    <t>5839072146</t>
  </si>
  <si>
    <t>5679412083</t>
  </si>
  <si>
    <t>4568301972</t>
  </si>
  <si>
    <t>3457290861</t>
  </si>
  <si>
    <t>2346189750</t>
  </si>
  <si>
    <t>1235078649</t>
  </si>
  <si>
    <t>6780523194</t>
  </si>
  <si>
    <t>9013856427</t>
  </si>
  <si>
    <t>8902745316</t>
  </si>
  <si>
    <t>7891634205</t>
  </si>
  <si>
    <t>0124967538</t>
  </si>
  <si>
    <t>4182697035</t>
  </si>
  <si>
    <t>9637142580</t>
  </si>
  <si>
    <t>8526031479</t>
  </si>
  <si>
    <t>5293708146</t>
  </si>
  <si>
    <t>3071586924</t>
  </si>
  <si>
    <t>2960475813</t>
  </si>
  <si>
    <t>7415920368</t>
  </si>
  <si>
    <t>0748253691</t>
  </si>
  <si>
    <t>1859364702</t>
  </si>
  <si>
    <t>6304819257</t>
  </si>
  <si>
    <t>5487691230</t>
  </si>
  <si>
    <t>1043257896</t>
  </si>
  <si>
    <t>3265479018</t>
  </si>
  <si>
    <t>2154368907</t>
  </si>
  <si>
    <t>7609813452</t>
  </si>
  <si>
    <t>6598702341</t>
  </si>
  <si>
    <t>4376580129</t>
  </si>
  <si>
    <t>8710924563</t>
  </si>
  <si>
    <t>9821035674</t>
  </si>
  <si>
    <t>0932146785</t>
  </si>
  <si>
    <t>2976518403</t>
  </si>
  <si>
    <t>5209841736</t>
  </si>
  <si>
    <t>9643285170</t>
  </si>
  <si>
    <t>0754396281</t>
  </si>
  <si>
    <t>4198730625</t>
  </si>
  <si>
    <t>1865407392</t>
  </si>
  <si>
    <t>8532174069</t>
  </si>
  <si>
    <t>6310952847</t>
  </si>
  <si>
    <t>3087629514</t>
  </si>
  <si>
    <t>7421063958</t>
  </si>
  <si>
    <t>6314978502</t>
  </si>
  <si>
    <t>0758312946</t>
  </si>
  <si>
    <t>7425089613</t>
  </si>
  <si>
    <t>4192756380</t>
  </si>
  <si>
    <t>1869423057</t>
  </si>
  <si>
    <t>2970534168</t>
  </si>
  <si>
    <t>9647201835</t>
  </si>
  <si>
    <t>8536190724</t>
  </si>
  <si>
    <t>3081645279</t>
  </si>
  <si>
    <t>5203867491</t>
  </si>
  <si>
    <t>0124587963</t>
  </si>
  <si>
    <t>6780143529</t>
  </si>
  <si>
    <t>7891254630</t>
  </si>
  <si>
    <t>9013476852</t>
  </si>
  <si>
    <t>5679032418</t>
  </si>
  <si>
    <t>2346709185</t>
  </si>
  <si>
    <t>8902365741</t>
  </si>
  <si>
    <t>4568921307</t>
  </si>
  <si>
    <t>3457810296</t>
  </si>
  <si>
    <t>1235698074</t>
  </si>
  <si>
    <t>2981360754</t>
  </si>
  <si>
    <t>5214693087</t>
  </si>
  <si>
    <t>7436815209</t>
  </si>
  <si>
    <t>1870259643</t>
  </si>
  <si>
    <t>6325704198</t>
  </si>
  <si>
    <t>4103582976</t>
  </si>
  <si>
    <t>0769148532</t>
  </si>
  <si>
    <t>3092471865</t>
  </si>
  <si>
    <t>8547926310</t>
  </si>
  <si>
    <t>9658037421</t>
  </si>
  <si>
    <t>3926140578</t>
  </si>
  <si>
    <t>7360584912</t>
  </si>
  <si>
    <t>2815039467</t>
  </si>
  <si>
    <t>9582706134</t>
  </si>
  <si>
    <t>5148362790</t>
  </si>
  <si>
    <t>1704928356</t>
  </si>
  <si>
    <t>0693817245</t>
  </si>
  <si>
    <t>6259473801</t>
  </si>
  <si>
    <t>8471695023</t>
  </si>
  <si>
    <t>4037251689</t>
  </si>
  <si>
    <t>1475863209</t>
  </si>
  <si>
    <t>8142530976</t>
  </si>
  <si>
    <t>2586974310</t>
  </si>
  <si>
    <t>5819207643</t>
  </si>
  <si>
    <t>0364752198</t>
  </si>
  <si>
    <t>6920318754</t>
  </si>
  <si>
    <t>7031429865</t>
  </si>
  <si>
    <t>4708196532</t>
  </si>
  <si>
    <t>9253641087</t>
  </si>
  <si>
    <t>3697085421</t>
  </si>
  <si>
    <t>2936107485</t>
  </si>
  <si>
    <t>3047218596</t>
  </si>
  <si>
    <t>5269430718</t>
  </si>
  <si>
    <t>4158329607</t>
  </si>
  <si>
    <t>9603874152</t>
  </si>
  <si>
    <t>1825096374</t>
  </si>
  <si>
    <t>6370541829</t>
  </si>
  <si>
    <t>0714985263</t>
  </si>
  <si>
    <t>7481652930</t>
  </si>
  <si>
    <t>8592763041</t>
  </si>
  <si>
    <t>1536078429</t>
  </si>
  <si>
    <t>5970412863</t>
  </si>
  <si>
    <t>9314856207</t>
  </si>
  <si>
    <t>6081523974</t>
  </si>
  <si>
    <t>4869301752</t>
  </si>
  <si>
    <t>8203745196</t>
  </si>
  <si>
    <t>2647189530</t>
  </si>
  <si>
    <t>7192634085</t>
  </si>
  <si>
    <t>3758290641</t>
  </si>
  <si>
    <t>0425967318</t>
  </si>
  <si>
    <t>0942351876</t>
  </si>
  <si>
    <t>3275684109</t>
  </si>
  <si>
    <t>7619028543</t>
  </si>
  <si>
    <t>1053462987</t>
  </si>
  <si>
    <t>5497806321</t>
  </si>
  <si>
    <t>4386795210</t>
  </si>
  <si>
    <t>8720139654</t>
  </si>
  <si>
    <t>9831240765</t>
  </si>
  <si>
    <t>2164573098</t>
  </si>
  <si>
    <t>6508917432</t>
  </si>
  <si>
    <t>9256473801</t>
  </si>
  <si>
    <t>0367584912</t>
  </si>
  <si>
    <t>4701928356</t>
  </si>
  <si>
    <t>6923140578</t>
  </si>
  <si>
    <t>7034251689</t>
  </si>
  <si>
    <t>3690817245</t>
  </si>
  <si>
    <t>8145362790</t>
  </si>
  <si>
    <t>1478695023</t>
  </si>
  <si>
    <t>2589706134</t>
  </si>
  <si>
    <t>5812039467</t>
  </si>
  <si>
    <t>3542608971</t>
  </si>
  <si>
    <t>7986042315</t>
  </si>
  <si>
    <t>0219375648</t>
  </si>
  <si>
    <t>2431597860</t>
  </si>
  <si>
    <t>1320486759</t>
  </si>
  <si>
    <t>8097153426</t>
  </si>
  <si>
    <t>6875931204</t>
  </si>
  <si>
    <t>5764820193</t>
  </si>
  <si>
    <t>9108264537</t>
  </si>
  <si>
    <t>4653719082</t>
  </si>
  <si>
    <t>2379684501</t>
  </si>
  <si>
    <t>7824139056</t>
  </si>
  <si>
    <t>3480795612</t>
  </si>
  <si>
    <t>6713028945</t>
  </si>
  <si>
    <t>8935240167</t>
  </si>
  <si>
    <t>4591806723</t>
  </si>
  <si>
    <t>1268573490</t>
  </si>
  <si>
    <t>0157462389</t>
  </si>
  <si>
    <t>9046351278</t>
  </si>
  <si>
    <t>5602917834</t>
  </si>
  <si>
    <t>0891736425</t>
  </si>
  <si>
    <t>8679514203</t>
  </si>
  <si>
    <t>6457392081</t>
  </si>
  <si>
    <t>7568403192</t>
  </si>
  <si>
    <t>3124069758</t>
  </si>
  <si>
    <t>4235170869</t>
  </si>
  <si>
    <t>5346281970</t>
  </si>
  <si>
    <t>9780625314</t>
  </si>
  <si>
    <t>1902847536</t>
  </si>
  <si>
    <t>2013958647</t>
  </si>
  <si>
    <t>4538617902</t>
  </si>
  <si>
    <t>1205384679</t>
  </si>
  <si>
    <t>2316495780</t>
  </si>
  <si>
    <t>6750839124</t>
  </si>
  <si>
    <t>9083162457</t>
  </si>
  <si>
    <t>0194273568</t>
  </si>
  <si>
    <t>3427506891</t>
  </si>
  <si>
    <t>5649728013</t>
  </si>
  <si>
    <t>7861940235</t>
  </si>
  <si>
    <t>8972051346</t>
  </si>
  <si>
    <t>2936150487</t>
  </si>
  <si>
    <t>8592716043</t>
  </si>
  <si>
    <t>6370594821</t>
  </si>
  <si>
    <t>4158372609</t>
  </si>
  <si>
    <t>5269483710</t>
  </si>
  <si>
    <t>3047261598</t>
  </si>
  <si>
    <t>7481605932</t>
  </si>
  <si>
    <t>9603827154</t>
  </si>
  <si>
    <t>0714938265</t>
  </si>
  <si>
    <t>1825049376</t>
  </si>
  <si>
    <t>1074958326</t>
  </si>
  <si>
    <t>2185069437</t>
  </si>
  <si>
    <t>9852736104</t>
  </si>
  <si>
    <t>4307281659</t>
  </si>
  <si>
    <t>0963847215</t>
  </si>
  <si>
    <t>8741625093</t>
  </si>
  <si>
    <t>7630514982</t>
  </si>
  <si>
    <t>6529403871</t>
  </si>
  <si>
    <t>5418392760</t>
  </si>
  <si>
    <t>3296170548</t>
  </si>
  <si>
    <t>3109528674</t>
  </si>
  <si>
    <t>1987306452</t>
  </si>
  <si>
    <t>8654073129</t>
  </si>
  <si>
    <t>2098417563</t>
  </si>
  <si>
    <t>9765184230</t>
  </si>
  <si>
    <t>4210639785</t>
  </si>
  <si>
    <t>0876295341</t>
  </si>
  <si>
    <t>6432851907</t>
  </si>
  <si>
    <t>5321740896</t>
  </si>
  <si>
    <t>7543962018</t>
  </si>
  <si>
    <t>5692407183</t>
  </si>
  <si>
    <t>2369174850</t>
  </si>
  <si>
    <t>8925730416</t>
  </si>
  <si>
    <t>4581396072</t>
  </si>
  <si>
    <t>3470285961</t>
  </si>
  <si>
    <t>7814629305</t>
  </si>
  <si>
    <t>0147952638</t>
  </si>
  <si>
    <t>1258063749</t>
  </si>
  <si>
    <t>6703518294</t>
  </si>
  <si>
    <t>9036841527</t>
  </si>
  <si>
    <t>6489071532</t>
  </si>
  <si>
    <t>3156748209</t>
  </si>
  <si>
    <t>9712304865</t>
  </si>
  <si>
    <t>8601293754</t>
  </si>
  <si>
    <t>7590182643</t>
  </si>
  <si>
    <t>2045637198</t>
  </si>
  <si>
    <t>5378960421</t>
  </si>
  <si>
    <t>0823415976</t>
  </si>
  <si>
    <t>1934526087</t>
  </si>
  <si>
    <t>4267859310</t>
  </si>
  <si>
    <t>2071893564</t>
  </si>
  <si>
    <t>1960782453</t>
  </si>
  <si>
    <t>7526348019</t>
  </si>
  <si>
    <t>6415237908</t>
  </si>
  <si>
    <t>4293015786</t>
  </si>
  <si>
    <t>8637459120</t>
  </si>
  <si>
    <t>3182904675</t>
  </si>
  <si>
    <t>5304126897</t>
  </si>
  <si>
    <t>9748560231</t>
  </si>
  <si>
    <t>0859671342</t>
  </si>
  <si>
    <t>8347162059</t>
  </si>
  <si>
    <t>4903728615</t>
  </si>
  <si>
    <t>6125940837</t>
  </si>
  <si>
    <t>0569384271</t>
  </si>
  <si>
    <t>5014839726</t>
  </si>
  <si>
    <t>1670495382</t>
  </si>
  <si>
    <t>9458273160</t>
  </si>
  <si>
    <t>7236051948</t>
  </si>
  <si>
    <t>3892617504</t>
  </si>
  <si>
    <t>2781506493</t>
  </si>
  <si>
    <t>5430176928</t>
  </si>
  <si>
    <t>8763409251</t>
  </si>
  <si>
    <t>2107843695</t>
  </si>
  <si>
    <t>7652398140</t>
  </si>
  <si>
    <t>6541287039</t>
  </si>
  <si>
    <t>3218954706</t>
  </si>
  <si>
    <t>4329065817</t>
  </si>
  <si>
    <t>0985621473</t>
  </si>
  <si>
    <t>1096732584</t>
  </si>
  <si>
    <t>9874510362</t>
  </si>
  <si>
    <t>2617943085</t>
  </si>
  <si>
    <t>8273509641</t>
  </si>
  <si>
    <t>4839165207</t>
  </si>
  <si>
    <t>1506832974</t>
  </si>
  <si>
    <t>3728054196</t>
  </si>
  <si>
    <t>6051387429</t>
  </si>
  <si>
    <t>5940276318</t>
  </si>
  <si>
    <t>9384610752</t>
  </si>
  <si>
    <t>0495721863</t>
  </si>
  <si>
    <t>7162498530</t>
  </si>
  <si>
    <t>0784621593</t>
  </si>
  <si>
    <t>2906843715</t>
  </si>
  <si>
    <t>1895732604</t>
  </si>
  <si>
    <t>6340287159</t>
  </si>
  <si>
    <t>7451398260</t>
  </si>
  <si>
    <t>4128065937</t>
  </si>
  <si>
    <t>3017954826</t>
  </si>
  <si>
    <t>8562409371</t>
  </si>
  <si>
    <t>5239176048</t>
  </si>
  <si>
    <t>9673510482</t>
  </si>
  <si>
    <t>7285304691</t>
  </si>
  <si>
    <t>2730859146</t>
  </si>
  <si>
    <t>1629748035</t>
  </si>
  <si>
    <t>3841960257</t>
  </si>
  <si>
    <t>0518637924</t>
  </si>
  <si>
    <t>9407526813</t>
  </si>
  <si>
    <t>5063182479</t>
  </si>
  <si>
    <t>6174293580</t>
  </si>
  <si>
    <t>4952071368</t>
  </si>
  <si>
    <t>8396415702</t>
  </si>
  <si>
    <t>4371508926</t>
  </si>
  <si>
    <t>8715942360</t>
  </si>
  <si>
    <t>1048275693</t>
  </si>
  <si>
    <t>0937164582</t>
  </si>
  <si>
    <t>2159386704</t>
  </si>
  <si>
    <t>9826053471</t>
  </si>
  <si>
    <t>5482619037</t>
  </si>
  <si>
    <t>3260497815</t>
  </si>
  <si>
    <t>7604831259</t>
  </si>
  <si>
    <t>6593720148</t>
  </si>
  <si>
    <t>4693051728</t>
  </si>
  <si>
    <t>0259617384</t>
  </si>
  <si>
    <t>8037495162</t>
  </si>
  <si>
    <t>2471839506</t>
  </si>
  <si>
    <t>9148506273</t>
  </si>
  <si>
    <t>1360728495</t>
  </si>
  <si>
    <t>3582940617</t>
  </si>
  <si>
    <t>5704162839</t>
  </si>
  <si>
    <t>6815273940</t>
  </si>
  <si>
    <t>7926384051</t>
  </si>
  <si>
    <t>4352610987</t>
  </si>
  <si>
    <t>7685943210</t>
  </si>
  <si>
    <t>3241509876</t>
  </si>
  <si>
    <t>0918276543</t>
  </si>
  <si>
    <t>5463721098</t>
  </si>
  <si>
    <t>9807165432</t>
  </si>
  <si>
    <t>6574832109</t>
  </si>
  <si>
    <t>8796054321</t>
  </si>
  <si>
    <t>2130498765</t>
  </si>
  <si>
    <t>1029387654</t>
  </si>
  <si>
    <t>9815240736</t>
  </si>
  <si>
    <t>4360795281</t>
  </si>
  <si>
    <t>7693028514</t>
  </si>
  <si>
    <t>8704139625</t>
  </si>
  <si>
    <t>1037462958</t>
  </si>
  <si>
    <t>3259684170</t>
  </si>
  <si>
    <t>6582917403</t>
  </si>
  <si>
    <t>2148573069</t>
  </si>
  <si>
    <t>0926351847</t>
  </si>
  <si>
    <t>5471806392</t>
  </si>
  <si>
    <t>9174635280</t>
  </si>
  <si>
    <t>7952413068</t>
  </si>
  <si>
    <t>8063524179</t>
  </si>
  <si>
    <t>2407968513</t>
  </si>
  <si>
    <t>6841302957</t>
  </si>
  <si>
    <t>0285746391</t>
  </si>
  <si>
    <t>5730291846</t>
  </si>
  <si>
    <t>1396857402</t>
  </si>
  <si>
    <t>4629180735</t>
  </si>
  <si>
    <t>3518079624</t>
  </si>
  <si>
    <t>5830927146</t>
  </si>
  <si>
    <t>1496583702</t>
  </si>
  <si>
    <t>6941038257</t>
  </si>
  <si>
    <t>2507694813</t>
  </si>
  <si>
    <t>4729816035</t>
  </si>
  <si>
    <t>8163250479</t>
  </si>
  <si>
    <t>0385472691</t>
  </si>
  <si>
    <t>3618705924</t>
  </si>
  <si>
    <t>7052149368</t>
  </si>
  <si>
    <t>9274361580</t>
  </si>
  <si>
    <t>8074593621</t>
  </si>
  <si>
    <t>9185604732</t>
  </si>
  <si>
    <t>3529048176</t>
  </si>
  <si>
    <t>1307826954</t>
  </si>
  <si>
    <t>5741260398</t>
  </si>
  <si>
    <t>6852371409</t>
  </si>
  <si>
    <t>7963482510</t>
  </si>
  <si>
    <t>2418937065</t>
  </si>
  <si>
    <t>4630159287</t>
  </si>
  <si>
    <t>0296715843</t>
  </si>
  <si>
    <t>8152943067</t>
  </si>
  <si>
    <t>5829610734</t>
  </si>
  <si>
    <t>2596387401</t>
  </si>
  <si>
    <t>1485276390</t>
  </si>
  <si>
    <t>4718509623</t>
  </si>
  <si>
    <t>3607498512</t>
  </si>
  <si>
    <t>9263054178</t>
  </si>
  <si>
    <t>7041832956</t>
  </si>
  <si>
    <t>6930721845</t>
  </si>
  <si>
    <t>0374165289</t>
  </si>
  <si>
    <t>3715608294</t>
  </si>
  <si>
    <t>1593486072</t>
  </si>
  <si>
    <t>8260153749</t>
  </si>
  <si>
    <t>9371264850</t>
  </si>
  <si>
    <t>6048931527</t>
  </si>
  <si>
    <t>2604597183</t>
  </si>
  <si>
    <t>0482375961</t>
  </si>
  <si>
    <t>7159042638</t>
  </si>
  <si>
    <t>4826719305</t>
  </si>
  <si>
    <t>5937820416</t>
  </si>
  <si>
    <t>9502348761</t>
  </si>
  <si>
    <t>8491237650</t>
  </si>
  <si>
    <t>3946782105</t>
  </si>
  <si>
    <t>5168904327</t>
  </si>
  <si>
    <t>2835671094</t>
  </si>
  <si>
    <t>6279015438</t>
  </si>
  <si>
    <t>4057893216</t>
  </si>
  <si>
    <t>0613459872</t>
  </si>
  <si>
    <t>7380126549</t>
  </si>
  <si>
    <t>1724560983</t>
  </si>
  <si>
    <t>7946021853</t>
  </si>
  <si>
    <t>6835910742</t>
  </si>
  <si>
    <t>4613798520</t>
  </si>
  <si>
    <t>5724809631</t>
  </si>
  <si>
    <t>3502687419</t>
  </si>
  <si>
    <t>2491576308</t>
  </si>
  <si>
    <t>8057132964</t>
  </si>
  <si>
    <t>0279354186</t>
  </si>
  <si>
    <t>1380465297</t>
  </si>
  <si>
    <t>9168243075</t>
  </si>
  <si>
    <t>1904837652</t>
  </si>
  <si>
    <t>3126059874</t>
  </si>
  <si>
    <t>9782615430</t>
  </si>
  <si>
    <t>6459382107</t>
  </si>
  <si>
    <t>4237160985</t>
  </si>
  <si>
    <t>7560493218</t>
  </si>
  <si>
    <t>8671504329</t>
  </si>
  <si>
    <t>2015948763</t>
  </si>
  <si>
    <t>0893726541</t>
  </si>
  <si>
    <t>5348271096</t>
  </si>
  <si>
    <t>8503419267</t>
  </si>
  <si>
    <t>5270186934</t>
  </si>
  <si>
    <t>0725631489</t>
  </si>
  <si>
    <t>6381297045</t>
  </si>
  <si>
    <t>4169075823</t>
  </si>
  <si>
    <t>1836742590</t>
  </si>
  <si>
    <t>9614520378</t>
  </si>
  <si>
    <t>3058964712</t>
  </si>
  <si>
    <t>7492308156</t>
  </si>
  <si>
    <t>2947853601</t>
  </si>
  <si>
    <t>0145836927</t>
  </si>
  <si>
    <t>8923614705</t>
  </si>
  <si>
    <t>5690381472</t>
  </si>
  <si>
    <t>4589270361</t>
  </si>
  <si>
    <t>9034725816</t>
  </si>
  <si>
    <t>3478169250</t>
  </si>
  <si>
    <t>1256947038</t>
  </si>
  <si>
    <t>7812503694</t>
  </si>
  <si>
    <t>6701492583</t>
  </si>
  <si>
    <t>2367058149</t>
  </si>
  <si>
    <t>6540193827</t>
  </si>
  <si>
    <t>2106759483</t>
  </si>
  <si>
    <t>5439082716</t>
  </si>
  <si>
    <t>0984537261</t>
  </si>
  <si>
    <t>3217860594</t>
  </si>
  <si>
    <t>1095648372</t>
  </si>
  <si>
    <t>4328971605</t>
  </si>
  <si>
    <t>9873426150</t>
  </si>
  <si>
    <t>8762315049</t>
  </si>
  <si>
    <t>7651204938</t>
  </si>
  <si>
    <t>9134087265</t>
  </si>
  <si>
    <t>8023976154</t>
  </si>
  <si>
    <t>5790643821</t>
  </si>
  <si>
    <t>1356209487</t>
  </si>
  <si>
    <t>4689532710</t>
  </si>
  <si>
    <t>2467310598</t>
  </si>
  <si>
    <t>7912865043</t>
  </si>
  <si>
    <t>0245198376</t>
  </si>
  <si>
    <t>6801754932</t>
  </si>
  <si>
    <t>3578421609</t>
  </si>
  <si>
    <t>1623540798</t>
  </si>
  <si>
    <t>0512439687</t>
  </si>
  <si>
    <t>8390217465</t>
  </si>
  <si>
    <t>2734651809</t>
  </si>
  <si>
    <t>5067984132</t>
  </si>
  <si>
    <t>3845762910</t>
  </si>
  <si>
    <t>9401328576</t>
  </si>
  <si>
    <t>7289106354</t>
  </si>
  <si>
    <t>6178095243</t>
  </si>
  <si>
    <t>4956873021</t>
  </si>
  <si>
    <t>5418730926</t>
  </si>
  <si>
    <t>4307629815</t>
  </si>
  <si>
    <t>6529841037</t>
  </si>
  <si>
    <t>3296518704</t>
  </si>
  <si>
    <t>0963285471</t>
  </si>
  <si>
    <t>9852174360</t>
  </si>
  <si>
    <t>8741063259</t>
  </si>
  <si>
    <t>2185407693</t>
  </si>
  <si>
    <t>7630952148</t>
  </si>
  <si>
    <t>1074396582</t>
  </si>
  <si>
    <t>8321507496</t>
  </si>
  <si>
    <t>1654830729</t>
  </si>
  <si>
    <t>6109385274</t>
  </si>
  <si>
    <t>0543729618</t>
  </si>
  <si>
    <t>9432618507</t>
  </si>
  <si>
    <t>2765941830</t>
  </si>
  <si>
    <t>5098274163</t>
  </si>
  <si>
    <t>4987163052</t>
  </si>
  <si>
    <t>7210496385</t>
  </si>
  <si>
    <t>3876052941</t>
  </si>
  <si>
    <t>1802763459</t>
  </si>
  <si>
    <t>3024985671</t>
  </si>
  <si>
    <t>9680541237</t>
  </si>
  <si>
    <t>5246107893</t>
  </si>
  <si>
    <t>4135096782</t>
  </si>
  <si>
    <t>7468329015</t>
  </si>
  <si>
    <t>2913874560</t>
  </si>
  <si>
    <t>8579430126</t>
  </si>
  <si>
    <t>0791652348</t>
  </si>
  <si>
    <t>6357218904</t>
  </si>
  <si>
    <t>0978325461</t>
  </si>
  <si>
    <t>8756103249</t>
  </si>
  <si>
    <t>7645092138</t>
  </si>
  <si>
    <t>6534981027</t>
  </si>
  <si>
    <t>5423870916</t>
  </si>
  <si>
    <t>1089436572</t>
  </si>
  <si>
    <t>9867214350</t>
  </si>
  <si>
    <t>2190547683</t>
  </si>
  <si>
    <t>4312769805</t>
  </si>
  <si>
    <t>3201658794</t>
  </si>
  <si>
    <t>8310792546</t>
  </si>
  <si>
    <t>0532914768</t>
  </si>
  <si>
    <t>2754136980</t>
  </si>
  <si>
    <t>4976358102</t>
  </si>
  <si>
    <t>3865247091</t>
  </si>
  <si>
    <t>5087469213</t>
  </si>
  <si>
    <t>7209681435</t>
  </si>
  <si>
    <t>9421803657</t>
  </si>
  <si>
    <t>6198570324</t>
  </si>
  <si>
    <t>1643025879</t>
  </si>
  <si>
    <t>1749682053</t>
  </si>
  <si>
    <t>6294137508</t>
  </si>
  <si>
    <t>9527460831</t>
  </si>
  <si>
    <t>5183026497</t>
  </si>
  <si>
    <t>3961804275</t>
  </si>
  <si>
    <t>0638571942</t>
  </si>
  <si>
    <t>4072915386</t>
  </si>
  <si>
    <t>2850793164</t>
  </si>
  <si>
    <t>8416359720</t>
  </si>
  <si>
    <t>7305248619</t>
  </si>
  <si>
    <t>4092386517</t>
  </si>
  <si>
    <t>7325619840</t>
  </si>
  <si>
    <t>6214508739</t>
  </si>
  <si>
    <t>1769053284</t>
  </si>
  <si>
    <t>5103497628</t>
  </si>
  <si>
    <t>8436720951</t>
  </si>
  <si>
    <t>2870164395</t>
  </si>
  <si>
    <t>3981275406</t>
  </si>
  <si>
    <t>0658942173</t>
  </si>
  <si>
    <t>9547831062</t>
  </si>
  <si>
    <t>1938752640</t>
  </si>
  <si>
    <t>2049863751</t>
  </si>
  <si>
    <t>0827641539</t>
  </si>
  <si>
    <t>5372196084</t>
  </si>
  <si>
    <t>4261085973</t>
  </si>
  <si>
    <t>8605429317</t>
  </si>
  <si>
    <t>3150974862</t>
  </si>
  <si>
    <t>9716530428</t>
  </si>
  <si>
    <t>6483207195</t>
  </si>
  <si>
    <t>7594318206</t>
  </si>
  <si>
    <t>2507864319</t>
  </si>
  <si>
    <t>6941208753</t>
  </si>
  <si>
    <t>4729086531</t>
  </si>
  <si>
    <t>3618975420</t>
  </si>
  <si>
    <t>8163420975</t>
  </si>
  <si>
    <t>7052319864</t>
  </si>
  <si>
    <t>1496753208</t>
  </si>
  <si>
    <t>5830197642</t>
  </si>
  <si>
    <t>9274531086</t>
  </si>
  <si>
    <t>0385642197</t>
  </si>
  <si>
    <t>5063972184</t>
  </si>
  <si>
    <t>1629538740</t>
  </si>
  <si>
    <t>0518427639</t>
  </si>
  <si>
    <t>2730649851</t>
  </si>
  <si>
    <t>4952861073</t>
  </si>
  <si>
    <t>7285194306</t>
  </si>
  <si>
    <t>3841750962</t>
  </si>
  <si>
    <t>6174083295</t>
  </si>
  <si>
    <t>9407316528</t>
  </si>
  <si>
    <t>8396205417</t>
  </si>
  <si>
    <t>2789305614</t>
  </si>
  <si>
    <t>8345961270</t>
  </si>
  <si>
    <t>4901527836</t>
  </si>
  <si>
    <t>0567183492</t>
  </si>
  <si>
    <t>5012638947</t>
  </si>
  <si>
    <t>3890416725</t>
  </si>
  <si>
    <t>7234850169</t>
  </si>
  <si>
    <t>9456072381</t>
  </si>
  <si>
    <t>1678294503</t>
  </si>
  <si>
    <t>6123749058</t>
  </si>
  <si>
    <t>3624509817</t>
  </si>
  <si>
    <t>6957832140</t>
  </si>
  <si>
    <t>1402387695</t>
  </si>
  <si>
    <t>8179054362</t>
  </si>
  <si>
    <t>9280165473</t>
  </si>
  <si>
    <t>5846721039</t>
  </si>
  <si>
    <t>4735610928</t>
  </si>
  <si>
    <t>0391276584</t>
  </si>
  <si>
    <t>7068943251</t>
  </si>
  <si>
    <t>2513498706</t>
  </si>
  <si>
    <t>0573982614</t>
  </si>
  <si>
    <t>1684093725</t>
  </si>
  <si>
    <t>3806215947</t>
  </si>
  <si>
    <t>8351760492</t>
  </si>
  <si>
    <t>4917326058</t>
  </si>
  <si>
    <t>5028437169</t>
  </si>
  <si>
    <t>7240659381</t>
  </si>
  <si>
    <t>2795104836</t>
  </si>
  <si>
    <t>6139548270</t>
  </si>
  <si>
    <t>9462871503</t>
  </si>
  <si>
    <t>2537149086</t>
  </si>
  <si>
    <t>3648250197</t>
  </si>
  <si>
    <t>1426038975</t>
  </si>
  <si>
    <t>0315927864</t>
  </si>
  <si>
    <t>6971583420</t>
  </si>
  <si>
    <t>9204816753</t>
  </si>
  <si>
    <t>5860472319</t>
  </si>
  <si>
    <t>8193705642</t>
  </si>
  <si>
    <t>4759361208</t>
  </si>
  <si>
    <t>7082694531</t>
  </si>
  <si>
    <t>3104769582</t>
  </si>
  <si>
    <t>1982547360</t>
  </si>
  <si>
    <t>7548103926</t>
  </si>
  <si>
    <t>4215870693</t>
  </si>
  <si>
    <t>8659214037</t>
  </si>
  <si>
    <t>5326981704</t>
  </si>
  <si>
    <t>0871436259</t>
  </si>
  <si>
    <t>9760325148</t>
  </si>
  <si>
    <t>2093658471</t>
  </si>
  <si>
    <t>6437092815</t>
  </si>
  <si>
    <t>1835749602</t>
  </si>
  <si>
    <t>3057961824</t>
  </si>
  <si>
    <t>8502416379</t>
  </si>
  <si>
    <t>2946850713</t>
  </si>
  <si>
    <t>9613527480</t>
  </si>
  <si>
    <t>4168072935</t>
  </si>
  <si>
    <t>7491305268</t>
  </si>
  <si>
    <t>0724638591</t>
  </si>
  <si>
    <t>5279183046</t>
  </si>
  <si>
    <t>6380294157</t>
  </si>
  <si>
    <t>3427561890</t>
  </si>
  <si>
    <t>8972016345</t>
  </si>
  <si>
    <t>0194238567</t>
  </si>
  <si>
    <t>4538672901</t>
  </si>
  <si>
    <t>9083127456</t>
  </si>
  <si>
    <t>5649783012</t>
  </si>
  <si>
    <t>7861905234</t>
  </si>
  <si>
    <t>2316450789</t>
  </si>
  <si>
    <t>6750894123</t>
  </si>
  <si>
    <t>1205349678</t>
  </si>
  <si>
    <t>4317859026</t>
  </si>
  <si>
    <t>6539071248</t>
  </si>
  <si>
    <t>7640182359</t>
  </si>
  <si>
    <t>0973415682</t>
  </si>
  <si>
    <t>2195637804</t>
  </si>
  <si>
    <t>3206748915</t>
  </si>
  <si>
    <t>8751293460</t>
  </si>
  <si>
    <t>1084526793</t>
  </si>
  <si>
    <t>9862304571</t>
  </si>
  <si>
    <t>5428960137</t>
  </si>
  <si>
    <t>3940285716</t>
  </si>
  <si>
    <t>6273518049</t>
  </si>
  <si>
    <t>2839174605</t>
  </si>
  <si>
    <t>0617952483</t>
  </si>
  <si>
    <t>9506841372</t>
  </si>
  <si>
    <t>7384629150</t>
  </si>
  <si>
    <t>1728063594</t>
  </si>
  <si>
    <t>4051396827</t>
  </si>
  <si>
    <t>5162407938</t>
  </si>
  <si>
    <t>8495730261</t>
  </si>
  <si>
    <t>2460758391</t>
  </si>
  <si>
    <t>6804192735</t>
  </si>
  <si>
    <t>1359647280</t>
  </si>
  <si>
    <t>0248536179</t>
  </si>
  <si>
    <t>4682970513</t>
  </si>
  <si>
    <t>9137425068</t>
  </si>
  <si>
    <t>8026314957</t>
  </si>
  <si>
    <t>7915203846</t>
  </si>
  <si>
    <t>3571869402</t>
  </si>
  <si>
    <t>5793081624</t>
  </si>
  <si>
    <t>4310876259</t>
  </si>
  <si>
    <t>0976432815</t>
  </si>
  <si>
    <t>2198654037</t>
  </si>
  <si>
    <t>9865321704</t>
  </si>
  <si>
    <t>1087543926</t>
  </si>
  <si>
    <t>3209765148</t>
  </si>
  <si>
    <t>8754210693</t>
  </si>
  <si>
    <t>5421987360</t>
  </si>
  <si>
    <t>6532098471</t>
  </si>
  <si>
    <t>7643109582</t>
  </si>
  <si>
    <t>0589476312</t>
  </si>
  <si>
    <t>6145032978</t>
  </si>
  <si>
    <t>1690587423</t>
  </si>
  <si>
    <t>9478365201</t>
  </si>
  <si>
    <t>5034921867</t>
  </si>
  <si>
    <t>2701698534</t>
  </si>
  <si>
    <t>4923810756</t>
  </si>
  <si>
    <t>7256143089</t>
  </si>
  <si>
    <t>3812709645</t>
  </si>
  <si>
    <t>8367254190</t>
  </si>
  <si>
    <t>8172630945</t>
  </si>
  <si>
    <t>7061529834</t>
  </si>
  <si>
    <t>3627185490</t>
  </si>
  <si>
    <t>6950418723</t>
  </si>
  <si>
    <t>5849307612</t>
  </si>
  <si>
    <t>2516074389</t>
  </si>
  <si>
    <t>0394852167</t>
  </si>
  <si>
    <t>4738296501</t>
  </si>
  <si>
    <t>1405963278</t>
  </si>
  <si>
    <t>9283741056</t>
  </si>
  <si>
    <t>2961453087</t>
  </si>
  <si>
    <t>5294786310</t>
  </si>
  <si>
    <t>8527019643</t>
  </si>
  <si>
    <t>1850342976</t>
  </si>
  <si>
    <t>7416908532</t>
  </si>
  <si>
    <t>0749231865</t>
  </si>
  <si>
    <t>6305897421</t>
  </si>
  <si>
    <t>9638120754</t>
  </si>
  <si>
    <t>4183675209</t>
  </si>
  <si>
    <t>3072564198</t>
  </si>
  <si>
    <t>0258493617</t>
  </si>
  <si>
    <t>1369504728</t>
  </si>
  <si>
    <t>3581726940</t>
  </si>
  <si>
    <t>6814059273</t>
  </si>
  <si>
    <t>4692837051</t>
  </si>
  <si>
    <t>7925160384</t>
  </si>
  <si>
    <t>9147382506</t>
  </si>
  <si>
    <t>5703948162</t>
  </si>
  <si>
    <t>2470615839</t>
  </si>
  <si>
    <t>8036271495</t>
  </si>
  <si>
    <t>2309178465</t>
  </si>
  <si>
    <t>7854623910</t>
  </si>
  <si>
    <t>5632401798</t>
  </si>
  <si>
    <t>9076845132</t>
  </si>
  <si>
    <t>4521390687</t>
  </si>
  <si>
    <t>3410289576</t>
  </si>
  <si>
    <t>8965734021</t>
  </si>
  <si>
    <t>0187956243</t>
  </si>
  <si>
    <t>1298067354</t>
  </si>
  <si>
    <t>6743512809</t>
  </si>
  <si>
    <t>5839721604</t>
  </si>
  <si>
    <t>6940832715</t>
  </si>
  <si>
    <t>8162054937</t>
  </si>
  <si>
    <t>0384276159</t>
  </si>
  <si>
    <t>4728610593</t>
  </si>
  <si>
    <t>2506498371</t>
  </si>
  <si>
    <t>3617509482</t>
  </si>
  <si>
    <t>9273165048</t>
  </si>
  <si>
    <t>1495387260</t>
  </si>
  <si>
    <t>7051943826</t>
  </si>
  <si>
    <t>7092134586</t>
  </si>
  <si>
    <t>4769801253</t>
  </si>
  <si>
    <t>8103245697</t>
  </si>
  <si>
    <t>3658790142</t>
  </si>
  <si>
    <t>1436578920</t>
  </si>
  <si>
    <t>0325467819</t>
  </si>
  <si>
    <t>6981023475</t>
  </si>
  <si>
    <t>9214356708</t>
  </si>
  <si>
    <t>5870912364</t>
  </si>
  <si>
    <t>2547689031</t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</si>
</sst>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#,##0_ "/>
    <numFmt numFmtId="177" formatCode="0_ ;[Red]\-0\ "/>
    <numFmt numFmtId="178" formatCode="#,##0_ ;[Red]\-#,##0\ "/>
    <numFmt numFmtId="179" formatCode="0_ "/>
  </numFmts>
  <fonts count="88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20"/>
      <color indexed="16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abacus2"/>
      <family val="4"/>
      <charset val="128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b/>
      <sz val="2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indexed="13"/>
      <name val="ＭＳ Ｐゴシック"/>
      <family val="3"/>
      <charset val="128"/>
    </font>
    <font>
      <i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indexed="13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32"/>
      <name val="ＭＳ Ｐゴシック"/>
      <family val="3"/>
      <charset val="128"/>
    </font>
    <font>
      <b/>
      <sz val="12"/>
      <color indexed="29"/>
      <name val="ＭＳ Ｐゴシック"/>
      <family val="3"/>
      <charset val="128"/>
    </font>
    <font>
      <sz val="3"/>
      <name val="ＭＳ Ｐゴシック"/>
      <family val="3"/>
      <charset val="128"/>
    </font>
    <font>
      <sz val="10"/>
      <color indexed="32"/>
      <name val="ＭＳ Ｐゴシック"/>
      <family val="3"/>
      <charset val="128"/>
    </font>
    <font>
      <sz val="10"/>
      <color indexed="29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i/>
      <sz val="11"/>
      <color rgb="FF0070C0"/>
      <name val="ＭＳ 明朝"/>
      <family val="1"/>
      <charset val="128"/>
    </font>
    <font>
      <sz val="10"/>
      <color theme="6" tint="0.59999389629810485"/>
      <name val="ＭＳ 明朝"/>
      <family val="1"/>
      <charset val="128"/>
    </font>
    <font>
      <b/>
      <sz val="11"/>
      <color rgb="FF002060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 val="doubleAccounting"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u/>
      <sz val="18"/>
      <color theme="1"/>
      <name val="ＭＳ ゴシック"/>
      <family val="3"/>
      <charset val="128"/>
    </font>
    <font>
      <b/>
      <i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abacus2"/>
      <family val="4"/>
      <charset val="128"/>
    </font>
    <font>
      <sz val="9"/>
      <color theme="1"/>
      <name val="abacus2"/>
      <family val="4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i/>
      <sz val="11"/>
      <color rgb="FF0070C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26"/>
      <color rgb="FFFFFF00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b/>
      <sz val="26"/>
      <color rgb="FF0070C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rgb="FF0070C0"/>
      <name val="ＭＳ ゴシック"/>
      <family val="3"/>
      <charset val="128"/>
    </font>
    <font>
      <sz val="1"/>
      <color theme="0"/>
      <name val="ＭＳ Ｐ明朝"/>
      <family val="1"/>
      <charset val="128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color indexed="3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"/>
      <color theme="0"/>
      <name val="ＭＳ Ｐゴシック"/>
      <family val="2"/>
      <charset val="128"/>
      <scheme val="minor"/>
    </font>
    <font>
      <sz val="1"/>
      <color theme="0"/>
      <name val="ＭＳ Ｐゴシック"/>
      <family val="3"/>
      <charset val="128"/>
    </font>
    <font>
      <sz val="6"/>
      <color rgb="FFFF0000"/>
      <name val="ＭＳ Ｐ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FF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/>
      <bottom/>
      <diagonal style="hair">
        <color theme="1" tint="0.499984740745262"/>
      </diagonal>
    </border>
    <border diagonalUp="1">
      <left/>
      <right/>
      <top/>
      <bottom/>
      <diagonal style="hair">
        <color theme="1" tint="0.499984740745262"/>
      </diagonal>
    </border>
    <border diagonalUp="1">
      <left/>
      <right style="hair">
        <color indexed="64"/>
      </right>
      <top/>
      <bottom/>
      <diagonal style="hair">
        <color theme="1" tint="0.499984740745262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theme="1" tint="0.499984740745262"/>
      </diagonal>
    </border>
    <border diagonalUp="1">
      <left/>
      <right/>
      <top/>
      <bottom style="hair">
        <color indexed="64"/>
      </bottom>
      <diagonal style="hair">
        <color theme="1" tint="0.499984740745262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theme="1" tint="0.499984740745262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thick">
        <color theme="0"/>
      </left>
      <right style="thick">
        <color theme="1"/>
      </right>
      <top style="thick">
        <color theme="0"/>
      </top>
      <bottom/>
      <diagonal/>
    </border>
    <border>
      <left style="thick">
        <color theme="0"/>
      </left>
      <right style="thick">
        <color theme="1"/>
      </right>
      <top/>
      <bottom style="thick">
        <color theme="1"/>
      </bottom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theme="0"/>
      </bottom>
      <diagonal/>
    </border>
  </borders>
  <cellStyleXfs count="9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8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" applyNumberFormat="1" applyFill="1" applyBorder="1" applyAlignment="1">
      <alignment horizontal="center" vertical="center"/>
    </xf>
    <xf numFmtId="38" fontId="5" fillId="4" borderId="0" xfId="2" applyFill="1" applyBorder="1" applyAlignment="1">
      <alignment horizontal="right" vertical="center"/>
    </xf>
    <xf numFmtId="0" fontId="7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8" fontId="0" fillId="0" borderId="0" xfId="2" applyFont="1" applyAlignment="1">
      <alignment horizontal="center" vertical="center"/>
    </xf>
    <xf numFmtId="38" fontId="7" fillId="0" borderId="0" xfId="2" applyFont="1" applyFill="1" applyAlignment="1">
      <alignment horizontal="center" vertical="center"/>
    </xf>
    <xf numFmtId="38" fontId="0" fillId="0" borderId="0" xfId="2" applyFont="1" applyFill="1" applyAlignment="1">
      <alignment horizontal="center" vertical="center" shrinkToFit="1"/>
    </xf>
    <xf numFmtId="38" fontId="0" fillId="0" borderId="0" xfId="2" applyFont="1" applyFill="1" applyAlignment="1">
      <alignment horizontal="center" vertical="center"/>
    </xf>
    <xf numFmtId="38" fontId="7" fillId="2" borderId="0" xfId="2" applyFont="1" applyFill="1" applyAlignment="1">
      <alignment horizontal="center" vertical="center"/>
    </xf>
    <xf numFmtId="38" fontId="0" fillId="2" borderId="0" xfId="2" applyFont="1" applyFill="1" applyAlignment="1">
      <alignment horizontal="center" vertical="center" shrinkToFit="1"/>
    </xf>
    <xf numFmtId="38" fontId="0" fillId="2" borderId="0" xfId="2" applyFont="1" applyFill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0" fillId="0" borderId="0" xfId="0" applyNumberForma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8" fontId="0" fillId="0" borderId="0" xfId="0" applyNumberFormat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2" applyNumberFormat="1" applyFont="1" applyFill="1" applyBorder="1" applyAlignment="1" applyProtection="1">
      <alignment horizontal="center" vertical="center"/>
      <protection locked="0"/>
    </xf>
    <xf numFmtId="38" fontId="0" fillId="4" borderId="17" xfId="2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8" fontId="0" fillId="4" borderId="0" xfId="2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2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38" fontId="0" fillId="4" borderId="18" xfId="2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38" fontId="0" fillId="0" borderId="17" xfId="2" applyFont="1" applyBorder="1" applyAlignment="1" applyProtection="1">
      <alignment vertical="center"/>
      <protection locked="0"/>
    </xf>
    <xf numFmtId="38" fontId="0" fillId="0" borderId="0" xfId="2" applyFont="1" applyAlignment="1" applyProtection="1">
      <alignment horizontal="center" vertical="center"/>
      <protection locked="0"/>
    </xf>
    <xf numFmtId="0" fontId="0" fillId="0" borderId="0" xfId="2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0" fillId="0" borderId="0" xfId="2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8" fontId="0" fillId="0" borderId="18" xfId="2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6" fontId="0" fillId="0" borderId="0" xfId="4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2" applyNumberFormat="1" applyFont="1" applyFill="1" applyBorder="1" applyAlignment="1" applyProtection="1">
      <alignment horizontal="center" vertical="center"/>
      <protection locked="0"/>
    </xf>
    <xf numFmtId="38" fontId="0" fillId="4" borderId="21" xfId="2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38" fontId="0" fillId="0" borderId="21" xfId="2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</xf>
    <xf numFmtId="38" fontId="0" fillId="0" borderId="22" xfId="2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38" fontId="0" fillId="0" borderId="24" xfId="2" applyFont="1" applyBorder="1" applyAlignment="1" applyProtection="1">
      <alignment vertical="center"/>
    </xf>
    <xf numFmtId="0" fontId="7" fillId="0" borderId="25" xfId="0" applyFont="1" applyBorder="1" applyAlignment="1" applyProtection="1">
      <alignment horizontal="center" vertical="center"/>
    </xf>
    <xf numFmtId="38" fontId="0" fillId="0" borderId="26" xfId="2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/>
    </xf>
    <xf numFmtId="38" fontId="0" fillId="0" borderId="28" xfId="2" applyFont="1" applyBorder="1" applyAlignment="1" applyProtection="1">
      <alignment vertical="center"/>
    </xf>
    <xf numFmtId="0" fontId="7" fillId="0" borderId="29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0" xfId="2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38" fontId="0" fillId="4" borderId="30" xfId="2" applyFont="1" applyFill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center" vertical="center"/>
    </xf>
    <xf numFmtId="38" fontId="0" fillId="0" borderId="30" xfId="2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</xf>
    <xf numFmtId="38" fontId="0" fillId="0" borderId="31" xfId="2" applyFont="1" applyBorder="1" applyAlignment="1" applyProtection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2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177" fontId="0" fillId="0" borderId="0" xfId="0" applyNumberFormat="1" applyFill="1" applyAlignment="1">
      <alignment horizontal="center" vertical="center" shrinkToFit="1"/>
    </xf>
    <xf numFmtId="178" fontId="0" fillId="0" borderId="0" xfId="2" applyNumberFormat="1" applyFont="1" applyAlignment="1">
      <alignment horizontal="right" vertical="center" shrinkToFit="1"/>
    </xf>
    <xf numFmtId="177" fontId="0" fillId="8" borderId="0" xfId="0" applyNumberFormat="1" applyFill="1" applyAlignment="1">
      <alignment horizontal="center" vertical="center" shrinkToFit="1"/>
    </xf>
    <xf numFmtId="38" fontId="5" fillId="9" borderId="0" xfId="2" applyFont="1" applyFill="1" applyAlignment="1">
      <alignment horizontal="center" vertical="center" shrinkToFit="1"/>
    </xf>
    <xf numFmtId="177" fontId="0" fillId="0" borderId="0" xfId="0" quotePrefix="1" applyNumberFormat="1" applyFill="1" applyAlignment="1">
      <alignment horizontal="center" vertical="center" shrinkToFit="1"/>
    </xf>
    <xf numFmtId="178" fontId="34" fillId="10" borderId="0" xfId="0" applyNumberFormat="1" applyFont="1" applyFill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 shrinkToFit="1"/>
    </xf>
    <xf numFmtId="178" fontId="0" fillId="10" borderId="0" xfId="0" applyNumberFormat="1" applyFill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38" fillId="0" borderId="0" xfId="0" applyNumberFormat="1" applyFont="1" applyAlignment="1">
      <alignment horizontal="center" vertical="center" shrinkToFit="1"/>
    </xf>
    <xf numFmtId="177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0" fontId="0" fillId="8" borderId="46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vertical="top"/>
    </xf>
    <xf numFmtId="0" fontId="0" fillId="0" borderId="21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38" fontId="0" fillId="4" borderId="21" xfId="2" applyFont="1" applyFill="1" applyBorder="1" applyAlignment="1" applyProtection="1">
      <alignment horizontal="right" vertical="center"/>
    </xf>
    <xf numFmtId="38" fontId="0" fillId="0" borderId="21" xfId="2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0" fillId="4" borderId="0" xfId="2" applyFont="1" applyFill="1" applyBorder="1" applyAlignment="1" applyProtection="1">
      <alignment horizontal="right" vertical="center"/>
    </xf>
    <xf numFmtId="38" fontId="0" fillId="0" borderId="0" xfId="2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38" fontId="0" fillId="4" borderId="18" xfId="2" applyFont="1" applyFill="1" applyBorder="1" applyAlignment="1" applyProtection="1">
      <alignment horizontal="right" vertical="center"/>
    </xf>
    <xf numFmtId="38" fontId="0" fillId="0" borderId="18" xfId="2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38" fontId="0" fillId="4" borderId="17" xfId="2" applyFont="1" applyFill="1" applyBorder="1" applyAlignment="1" applyProtection="1">
      <alignment horizontal="right" vertical="center"/>
    </xf>
    <xf numFmtId="38" fontId="0" fillId="0" borderId="17" xfId="2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38" fontId="0" fillId="4" borderId="30" xfId="2" applyFont="1" applyFill="1" applyBorder="1" applyAlignment="1" applyProtection="1">
      <alignment horizontal="right" vertical="center"/>
    </xf>
    <xf numFmtId="38" fontId="0" fillId="0" borderId="30" xfId="2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38" fontId="0" fillId="0" borderId="22" xfId="2" applyFont="1" applyBorder="1" applyAlignment="1" applyProtection="1">
      <alignment vertical="center"/>
      <protection locked="0"/>
    </xf>
    <xf numFmtId="38" fontId="0" fillId="0" borderId="24" xfId="2" applyFont="1" applyBorder="1" applyAlignment="1" applyProtection="1">
      <alignment vertical="center"/>
      <protection locked="0"/>
    </xf>
    <xf numFmtId="38" fontId="0" fillId="0" borderId="26" xfId="2" applyFont="1" applyBorder="1" applyAlignment="1" applyProtection="1">
      <alignment vertical="center"/>
      <protection locked="0"/>
    </xf>
    <xf numFmtId="38" fontId="0" fillId="0" borderId="28" xfId="2" applyFont="1" applyBorder="1" applyAlignment="1" applyProtection="1">
      <alignment vertical="center"/>
      <protection locked="0"/>
    </xf>
    <xf numFmtId="38" fontId="0" fillId="0" borderId="31" xfId="2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38" fontId="38" fillId="0" borderId="54" xfId="0" applyNumberFormat="1" applyFont="1" applyBorder="1" applyAlignment="1">
      <alignment horizontal="center" vertical="center" shrinkToFit="1"/>
    </xf>
    <xf numFmtId="38" fontId="38" fillId="0" borderId="55" xfId="0" applyNumberFormat="1" applyFont="1" applyBorder="1" applyAlignment="1">
      <alignment horizontal="center" vertical="center" shrinkToFit="1"/>
    </xf>
    <xf numFmtId="38" fontId="0" fillId="0" borderId="56" xfId="0" applyNumberFormat="1" applyBorder="1" applyAlignment="1" applyProtection="1">
      <alignment vertical="center" shrinkToFit="1"/>
      <protection locked="0"/>
    </xf>
    <xf numFmtId="38" fontId="0" fillId="0" borderId="57" xfId="0" applyNumberFormat="1" applyBorder="1" applyAlignment="1" applyProtection="1">
      <alignment vertical="center" shrinkToFit="1"/>
      <protection locked="0"/>
    </xf>
    <xf numFmtId="38" fontId="0" fillId="0" borderId="58" xfId="0" applyNumberFormat="1" applyBorder="1" applyAlignment="1" applyProtection="1">
      <alignment vertical="center" shrinkToFit="1"/>
      <protection locked="0"/>
    </xf>
    <xf numFmtId="38" fontId="0" fillId="0" borderId="59" xfId="0" applyNumberFormat="1" applyBorder="1" applyAlignment="1" applyProtection="1">
      <alignment vertical="center" shrinkToFit="1"/>
      <protection locked="0"/>
    </xf>
    <xf numFmtId="0" fontId="17" fillId="0" borderId="53" xfId="0" applyFont="1" applyBorder="1" applyAlignment="1">
      <alignment horizontal="center" vertical="center"/>
    </xf>
    <xf numFmtId="38" fontId="19" fillId="0" borderId="54" xfId="0" applyNumberFormat="1" applyFont="1" applyBorder="1" applyAlignment="1">
      <alignment vertical="center" shrinkToFit="1"/>
    </xf>
    <xf numFmtId="38" fontId="19" fillId="0" borderId="55" xfId="0" applyNumberFormat="1" applyFont="1" applyBorder="1" applyAlignment="1">
      <alignment vertical="center" shrinkToFit="1"/>
    </xf>
    <xf numFmtId="0" fontId="37" fillId="0" borderId="0" xfId="0" applyFont="1" applyAlignment="1" applyProtection="1">
      <alignment horizontal="center" vertical="center"/>
      <protection locked="0"/>
    </xf>
    <xf numFmtId="0" fontId="0" fillId="6" borderId="0" xfId="0" applyFill="1" applyBorder="1"/>
    <xf numFmtId="0" fontId="0" fillId="6" borderId="0" xfId="0" applyFill="1" applyBorder="1" applyAlignment="1" applyProtection="1">
      <alignment vertical="center"/>
    </xf>
    <xf numFmtId="0" fontId="0" fillId="6" borderId="0" xfId="0" applyFill="1"/>
    <xf numFmtId="0" fontId="24" fillId="6" borderId="0" xfId="0" applyFont="1" applyFill="1" applyBorder="1" applyAlignment="1" applyProtection="1">
      <alignment horizontal="centerContinuous" vertical="center"/>
    </xf>
    <xf numFmtId="0" fontId="0" fillId="6" borderId="0" xfId="0" applyFill="1" applyBorder="1" applyAlignment="1" applyProtection="1">
      <alignment horizontal="centerContinuous" vertical="center"/>
    </xf>
    <xf numFmtId="0" fontId="25" fillId="6" borderId="0" xfId="0" applyFont="1" applyFill="1"/>
    <xf numFmtId="0" fontId="27" fillId="6" borderId="0" xfId="0" applyFont="1" applyFill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right" vertical="center"/>
    </xf>
    <xf numFmtId="0" fontId="28" fillId="6" borderId="0" xfId="0" applyFont="1" applyFill="1" applyBorder="1" applyProtection="1">
      <protection locked="0"/>
    </xf>
    <xf numFmtId="0" fontId="27" fillId="6" borderId="0" xfId="0" applyFont="1" applyFill="1" applyBorder="1" applyProtection="1"/>
    <xf numFmtId="0" fontId="29" fillId="6" borderId="0" xfId="0" applyFont="1" applyFill="1" applyBorder="1" applyAlignment="1" applyProtection="1">
      <alignment vertical="center"/>
    </xf>
    <xf numFmtId="0" fontId="30" fillId="6" borderId="0" xfId="0" applyFont="1" applyFill="1" applyBorder="1" applyAlignment="1" applyProtection="1">
      <alignment horizontal="right" vertical="center"/>
    </xf>
    <xf numFmtId="21" fontId="31" fillId="6" borderId="0" xfId="0" applyNumberFormat="1" applyFont="1" applyFill="1" applyBorder="1" applyProtection="1">
      <protection locked="0"/>
    </xf>
    <xf numFmtId="0" fontId="30" fillId="6" borderId="0" xfId="0" applyFont="1" applyFill="1" applyBorder="1" applyProtection="1"/>
    <xf numFmtId="0" fontId="30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38" fontId="5" fillId="0" borderId="0" xfId="2" applyAlignment="1" applyProtection="1">
      <alignment horizontal="center"/>
      <protection locked="0"/>
    </xf>
    <xf numFmtId="0" fontId="5" fillId="0" borderId="0" xfId="2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6" fontId="5" fillId="0" borderId="0" xfId="4" applyProtection="1">
      <protection locked="0"/>
    </xf>
    <xf numFmtId="38" fontId="5" fillId="0" borderId="0" xfId="2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7" fontId="0" fillId="8" borderId="0" xfId="0" applyNumberFormat="1" applyFill="1" applyBorder="1" applyAlignment="1">
      <alignment horizontal="center" vertical="center" shrinkToFit="1"/>
    </xf>
    <xf numFmtId="177" fontId="0" fillId="0" borderId="0" xfId="0" quotePrefix="1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shrinkToFit="1"/>
    </xf>
    <xf numFmtId="178" fontId="0" fillId="0" borderId="11" xfId="2" applyNumberFormat="1" applyFont="1" applyBorder="1" applyAlignment="1">
      <alignment horizontal="right" vertical="center" shrinkToFit="1"/>
    </xf>
    <xf numFmtId="38" fontId="5" fillId="9" borderId="11" xfId="2" applyFont="1" applyFill="1" applyBorder="1" applyAlignment="1">
      <alignment horizontal="center" vertical="center" shrinkToFit="1"/>
    </xf>
    <xf numFmtId="38" fontId="0" fillId="0" borderId="11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center" vertical="center" shrinkToFit="1"/>
    </xf>
    <xf numFmtId="178" fontId="0" fillId="10" borderId="11" xfId="0" applyNumberFormat="1" applyFill="1" applyBorder="1" applyAlignment="1">
      <alignment horizontal="center" vertical="center" shrinkToFit="1"/>
    </xf>
    <xf numFmtId="178" fontId="0" fillId="0" borderId="0" xfId="2" applyNumberFormat="1" applyFont="1" applyBorder="1" applyAlignment="1">
      <alignment horizontal="right" vertical="center" shrinkToFit="1"/>
    </xf>
    <xf numFmtId="38" fontId="5" fillId="9" borderId="0" xfId="2" applyFont="1" applyFill="1" applyBorder="1" applyAlignment="1">
      <alignment horizontal="center" vertical="center" shrinkToFit="1"/>
    </xf>
    <xf numFmtId="38" fontId="0" fillId="0" borderId="0" xfId="2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 shrinkToFit="1"/>
    </xf>
    <xf numFmtId="178" fontId="0" fillId="10" borderId="0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8" fontId="0" fillId="0" borderId="0" xfId="2" applyNumberFormat="1" applyFont="1" applyFill="1" applyAlignment="1">
      <alignment horizontal="right" vertical="center" shrinkToFit="1"/>
    </xf>
    <xf numFmtId="38" fontId="5" fillId="0" borderId="0" xfId="2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41" fillId="0" borderId="0" xfId="6" applyFont="1" applyAlignment="1" applyProtection="1">
      <alignment vertical="center"/>
      <protection hidden="1"/>
    </xf>
    <xf numFmtId="0" fontId="42" fillId="0" borderId="0" xfId="6" applyFont="1" applyProtection="1">
      <alignment vertical="center"/>
      <protection hidden="1"/>
    </xf>
    <xf numFmtId="0" fontId="42" fillId="0" borderId="0" xfId="6" applyFont="1" applyAlignment="1" applyProtection="1">
      <alignment vertical="center"/>
      <protection hidden="1"/>
    </xf>
    <xf numFmtId="0" fontId="43" fillId="0" borderId="0" xfId="6" applyFont="1" applyAlignment="1" applyProtection="1">
      <protection hidden="1"/>
    </xf>
    <xf numFmtId="0" fontId="43" fillId="0" borderId="0" xfId="6" applyFont="1" applyAlignment="1" applyProtection="1">
      <alignment vertical="center"/>
      <protection hidden="1"/>
    </xf>
    <xf numFmtId="0" fontId="46" fillId="0" borderId="0" xfId="6" applyFont="1" applyAlignment="1" applyProtection="1">
      <alignment vertical="center"/>
      <protection hidden="1"/>
    </xf>
    <xf numFmtId="0" fontId="46" fillId="0" borderId="0" xfId="6" applyFont="1" applyAlignment="1" applyProtection="1">
      <alignment horizontal="centerContinuous" vertical="center"/>
      <protection hidden="1"/>
    </xf>
    <xf numFmtId="0" fontId="48" fillId="0" borderId="0" xfId="6" applyFont="1" applyBorder="1" applyAlignment="1" applyProtection="1">
      <alignment vertical="center"/>
      <protection hidden="1"/>
    </xf>
    <xf numFmtId="0" fontId="49" fillId="0" borderId="0" xfId="6" applyFont="1" applyAlignment="1" applyProtection="1">
      <alignment vertical="center"/>
      <protection hidden="1"/>
    </xf>
    <xf numFmtId="0" fontId="50" fillId="0" borderId="0" xfId="6" applyFont="1" applyBorder="1" applyAlignment="1" applyProtection="1">
      <alignment vertical="center"/>
      <protection hidden="1"/>
    </xf>
    <xf numFmtId="0" fontId="42" fillId="0" borderId="0" xfId="6" applyFont="1" applyBorder="1" applyProtection="1">
      <alignment vertical="center"/>
      <protection hidden="1"/>
    </xf>
    <xf numFmtId="0" fontId="51" fillId="0" borderId="0" xfId="6" applyFont="1" applyAlignment="1" applyProtection="1">
      <alignment horizontal="left" vertical="center"/>
      <protection hidden="1"/>
    </xf>
    <xf numFmtId="0" fontId="53" fillId="0" borderId="0" xfId="6" applyFont="1" applyBorder="1" applyAlignment="1" applyProtection="1">
      <alignment vertical="center"/>
      <protection hidden="1"/>
    </xf>
    <xf numFmtId="0" fontId="54" fillId="0" borderId="0" xfId="6" applyFont="1" applyAlignment="1" applyProtection="1">
      <alignment vertical="center"/>
      <protection hidden="1"/>
    </xf>
    <xf numFmtId="0" fontId="55" fillId="0" borderId="0" xfId="6" applyFont="1" applyBorder="1" applyAlignment="1" applyProtection="1">
      <alignment vertical="center"/>
      <protection hidden="1"/>
    </xf>
    <xf numFmtId="0" fontId="56" fillId="0" borderId="0" xfId="6" applyFont="1" applyAlignment="1" applyProtection="1">
      <alignment vertical="top"/>
      <protection hidden="1"/>
    </xf>
    <xf numFmtId="0" fontId="42" fillId="0" borderId="63" xfId="6" applyFont="1" applyBorder="1" applyProtection="1">
      <alignment vertical="center"/>
      <protection hidden="1"/>
    </xf>
    <xf numFmtId="0" fontId="60" fillId="0" borderId="0" xfId="6" applyFont="1" applyAlignment="1" applyProtection="1">
      <protection hidden="1"/>
    </xf>
    <xf numFmtId="0" fontId="42" fillId="0" borderId="18" xfId="6" applyFont="1" applyBorder="1" applyProtection="1">
      <alignment vertical="center"/>
      <protection hidden="1"/>
    </xf>
    <xf numFmtId="0" fontId="61" fillId="0" borderId="0" xfId="6" applyFont="1" applyAlignment="1" applyProtection="1">
      <protection hidden="1"/>
    </xf>
    <xf numFmtId="0" fontId="42" fillId="0" borderId="0" xfId="6" applyFont="1" applyAlignment="1" applyProtection="1">
      <alignment horizontal="center"/>
      <protection hidden="1"/>
    </xf>
    <xf numFmtId="0" fontId="62" fillId="0" borderId="1" xfId="6" applyFont="1" applyBorder="1" applyAlignment="1" applyProtection="1">
      <alignment horizontal="center" vertical="center"/>
      <protection hidden="1"/>
    </xf>
    <xf numFmtId="0" fontId="42" fillId="0" borderId="3" xfId="6" applyFont="1" applyBorder="1" applyProtection="1">
      <alignment vertical="center"/>
      <protection hidden="1"/>
    </xf>
    <xf numFmtId="0" fontId="62" fillId="0" borderId="4" xfId="6" applyFont="1" applyBorder="1" applyAlignment="1" applyProtection="1">
      <alignment horizontal="center" vertical="center"/>
      <protection hidden="1"/>
    </xf>
    <xf numFmtId="0" fontId="42" fillId="0" borderId="6" xfId="6" applyFont="1" applyBorder="1" applyProtection="1">
      <alignment vertical="center"/>
      <protection hidden="1"/>
    </xf>
    <xf numFmtId="0" fontId="61" fillId="0" borderId="7" xfId="6" applyFont="1" applyBorder="1" applyAlignment="1" applyProtection="1">
      <alignment horizontal="left"/>
      <protection hidden="1"/>
    </xf>
    <xf numFmtId="0" fontId="64" fillId="0" borderId="61" xfId="6" applyFont="1" applyBorder="1" applyAlignment="1" applyProtection="1">
      <protection hidden="1"/>
    </xf>
    <xf numFmtId="0" fontId="42" fillId="0" borderId="61" xfId="6" applyFont="1" applyBorder="1" applyAlignment="1" applyProtection="1">
      <protection hidden="1"/>
    </xf>
    <xf numFmtId="0" fontId="42" fillId="0" borderId="62" xfId="6" applyFont="1" applyBorder="1" applyAlignment="1" applyProtection="1">
      <protection hidden="1"/>
    </xf>
    <xf numFmtId="0" fontId="62" fillId="0" borderId="10" xfId="6" applyFont="1" applyBorder="1" applyAlignment="1" applyProtection="1">
      <alignment horizontal="center" vertical="center"/>
      <protection hidden="1"/>
    </xf>
    <xf numFmtId="0" fontId="42" fillId="0" borderId="77" xfId="6" applyFont="1" applyBorder="1" applyProtection="1">
      <alignment vertical="center"/>
      <protection hidden="1"/>
    </xf>
    <xf numFmtId="0" fontId="62" fillId="0" borderId="35" xfId="6" applyFont="1" applyBorder="1" applyAlignment="1" applyProtection="1">
      <alignment horizontal="center" vertical="center"/>
      <protection hidden="1"/>
    </xf>
    <xf numFmtId="0" fontId="42" fillId="0" borderId="78" xfId="6" applyFont="1" applyBorder="1" applyProtection="1">
      <alignment vertical="center"/>
      <protection hidden="1"/>
    </xf>
    <xf numFmtId="0" fontId="61" fillId="0" borderId="1" xfId="6" applyFont="1" applyBorder="1" applyAlignment="1" applyProtection="1">
      <alignment horizontal="left" vertical="top"/>
      <protection hidden="1"/>
    </xf>
    <xf numFmtId="0" fontId="63" fillId="0" borderId="64" xfId="6" applyFont="1" applyBorder="1" applyAlignment="1" applyProtection="1">
      <alignment horizontal="right" vertical="top"/>
      <protection hidden="1"/>
    </xf>
    <xf numFmtId="0" fontId="42" fillId="0" borderId="64" xfId="6" applyFont="1" applyBorder="1" applyAlignment="1" applyProtection="1">
      <alignment vertical="top"/>
      <protection hidden="1"/>
    </xf>
    <xf numFmtId="0" fontId="42" fillId="0" borderId="65" xfId="6" applyFont="1" applyBorder="1" applyAlignment="1" applyProtection="1">
      <alignment vertical="top"/>
      <protection hidden="1"/>
    </xf>
    <xf numFmtId="0" fontId="62" fillId="0" borderId="7" xfId="6" applyFont="1" applyBorder="1" applyAlignment="1" applyProtection="1">
      <alignment horizontal="center" vertical="center"/>
      <protection hidden="1"/>
    </xf>
    <xf numFmtId="0" fontId="42" fillId="0" borderId="9" xfId="6" applyFont="1" applyBorder="1" applyProtection="1">
      <alignment vertical="center"/>
      <protection hidden="1"/>
    </xf>
    <xf numFmtId="0" fontId="60" fillId="0" borderId="0" xfId="6" applyFont="1" applyProtection="1">
      <alignment vertical="center"/>
      <protection hidden="1"/>
    </xf>
    <xf numFmtId="0" fontId="61" fillId="0" borderId="0" xfId="6" applyFont="1" applyAlignment="1" applyProtection="1">
      <alignment vertical="top"/>
      <protection hidden="1"/>
    </xf>
    <xf numFmtId="0" fontId="0" fillId="0" borderId="0" xfId="0" applyProtection="1">
      <protection hidden="1"/>
    </xf>
    <xf numFmtId="0" fontId="44" fillId="0" borderId="0" xfId="6" applyFont="1" applyBorder="1" applyAlignment="1" applyProtection="1">
      <protection hidden="1"/>
    </xf>
    <xf numFmtId="0" fontId="49" fillId="0" borderId="0" xfId="6" applyFont="1" applyBorder="1" applyAlignment="1" applyProtection="1">
      <alignment vertical="center"/>
      <protection hidden="1"/>
    </xf>
    <xf numFmtId="0" fontId="43" fillId="0" borderId="0" xfId="6" applyFont="1" applyBorder="1" applyAlignment="1" applyProtection="1">
      <alignment vertical="center"/>
      <protection hidden="1"/>
    </xf>
    <xf numFmtId="0" fontId="42" fillId="0" borderId="0" xfId="6" applyFont="1" applyBorder="1" applyAlignment="1" applyProtection="1">
      <alignment vertical="center"/>
      <protection hidden="1"/>
    </xf>
    <xf numFmtId="0" fontId="46" fillId="0" borderId="0" xfId="6" applyFont="1" applyBorder="1" applyAlignment="1" applyProtection="1">
      <alignment vertical="center"/>
      <protection hidden="1"/>
    </xf>
    <xf numFmtId="0" fontId="47" fillId="0" borderId="0" xfId="6" applyFont="1" applyBorder="1" applyAlignment="1" applyProtection="1">
      <alignment vertical="center" textRotation="255"/>
      <protection hidden="1"/>
    </xf>
    <xf numFmtId="0" fontId="46" fillId="0" borderId="0" xfId="6" applyFont="1" applyBorder="1" applyAlignment="1" applyProtection="1">
      <alignment horizontal="center" vertical="center"/>
      <protection hidden="1"/>
    </xf>
    <xf numFmtId="0" fontId="57" fillId="0" borderId="0" xfId="6" applyFont="1" applyBorder="1" applyAlignment="1" applyProtection="1">
      <alignment vertical="center"/>
      <protection hidden="1"/>
    </xf>
    <xf numFmtId="0" fontId="56" fillId="0" borderId="0" xfId="6" applyFont="1" applyBorder="1" applyAlignment="1" applyProtection="1">
      <alignment vertical="top"/>
      <protection hidden="1"/>
    </xf>
    <xf numFmtId="0" fontId="51" fillId="0" borderId="0" xfId="6" applyFont="1" applyBorder="1" applyAlignment="1" applyProtection="1">
      <alignment horizontal="left" vertical="center"/>
      <protection hidden="1"/>
    </xf>
    <xf numFmtId="0" fontId="54" fillId="0" borderId="0" xfId="6" applyFont="1" applyBorder="1" applyAlignment="1" applyProtection="1">
      <alignment vertical="center"/>
      <protection hidden="1"/>
    </xf>
    <xf numFmtId="0" fontId="52" fillId="0" borderId="0" xfId="6" applyFont="1" applyBorder="1" applyAlignment="1" applyProtection="1">
      <alignment vertical="center"/>
      <protection hidden="1"/>
    </xf>
    <xf numFmtId="0" fontId="58" fillId="0" borderId="0" xfId="6" applyFont="1" applyBorder="1" applyAlignment="1" applyProtection="1">
      <alignment vertical="center"/>
      <protection hidden="1"/>
    </xf>
    <xf numFmtId="0" fontId="61" fillId="0" borderId="0" xfId="6" applyFont="1" applyBorder="1" applyAlignment="1" applyProtection="1">
      <alignment horizontal="left"/>
      <protection hidden="1"/>
    </xf>
    <xf numFmtId="0" fontId="61" fillId="0" borderId="11" xfId="6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44" fillId="0" borderId="0" xfId="6" applyFont="1" applyBorder="1" applyAlignment="1" applyProtection="1">
      <alignment vertical="center"/>
      <protection hidden="1"/>
    </xf>
    <xf numFmtId="0" fontId="42" fillId="0" borderId="41" xfId="6" applyFont="1" applyBorder="1" applyAlignment="1" applyProtection="1">
      <alignment vertical="center"/>
      <protection hidden="1"/>
    </xf>
    <xf numFmtId="0" fontId="56" fillId="0" borderId="0" xfId="6" applyFont="1" applyBorder="1" applyAlignment="1" applyProtection="1">
      <alignment vertical="center"/>
      <protection hidden="1"/>
    </xf>
    <xf numFmtId="0" fontId="59" fillId="0" borderId="0" xfId="6" applyFont="1" applyBorder="1" applyAlignment="1" applyProtection="1">
      <alignment vertical="center"/>
      <protection hidden="1"/>
    </xf>
    <xf numFmtId="0" fontId="61" fillId="0" borderId="0" xfId="6" applyFont="1" applyAlignment="1" applyProtection="1">
      <alignment vertical="center"/>
      <protection hidden="1"/>
    </xf>
    <xf numFmtId="0" fontId="42" fillId="0" borderId="0" xfId="6" applyFont="1" applyAlignment="1" applyProtection="1">
      <alignment horizontal="center" vertical="center"/>
      <protection hidden="1"/>
    </xf>
    <xf numFmtId="0" fontId="61" fillId="0" borderId="79" xfId="6" applyFont="1" applyBorder="1" applyAlignment="1" applyProtection="1">
      <alignment horizontal="right" vertical="top"/>
      <protection hidden="1"/>
    </xf>
    <xf numFmtId="0" fontId="61" fillId="0" borderId="0" xfId="6" applyFont="1" applyAlignment="1" applyProtection="1">
      <alignment horizontal="right" vertical="top"/>
      <protection hidden="1"/>
    </xf>
    <xf numFmtId="0" fontId="58" fillId="0" borderId="0" xfId="6" applyFont="1" applyAlignment="1" applyProtection="1">
      <alignment vertical="center"/>
      <protection hidden="1"/>
    </xf>
    <xf numFmtId="0" fontId="58" fillId="0" borderId="0" xfId="6" applyFont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60" fillId="0" borderId="0" xfId="6" applyFont="1" applyBorder="1" applyProtection="1">
      <alignment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179" fontId="0" fillId="0" borderId="0" xfId="0" applyNumberFormat="1" applyBorder="1" applyAlignment="1" applyProtection="1">
      <alignment vertical="center"/>
      <protection hidden="1"/>
    </xf>
    <xf numFmtId="0" fontId="61" fillId="0" borderId="17" xfId="6" applyFont="1" applyBorder="1" applyAlignment="1" applyProtection="1">
      <alignment horizontal="right" vertical="top"/>
      <protection hidden="1"/>
    </xf>
    <xf numFmtId="0" fontId="47" fillId="0" borderId="0" xfId="6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3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8" fontId="0" fillId="0" borderId="0" xfId="2" applyNumberFormat="1" applyFont="1" applyFill="1" applyBorder="1" applyAlignment="1">
      <alignment horizontal="right" vertical="center" shrinkToFit="1"/>
    </xf>
    <xf numFmtId="38" fontId="5" fillId="0" borderId="0" xfId="2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38" fontId="0" fillId="0" borderId="0" xfId="0" applyNumberFormat="1" applyBorder="1" applyAlignment="1" applyProtection="1">
      <alignment vertical="center" shrinkToFit="1"/>
      <protection locked="0"/>
    </xf>
    <xf numFmtId="38" fontId="38" fillId="0" borderId="0" xfId="0" applyNumberFormat="1" applyFont="1" applyBorder="1" applyAlignment="1">
      <alignment horizontal="center" vertical="center" shrinkToFit="1"/>
    </xf>
    <xf numFmtId="38" fontId="0" fillId="0" borderId="0" xfId="0" applyNumberFormat="1" applyBorder="1" applyAlignment="1">
      <alignment horizontal="center" vertical="center" shrinkToFit="1"/>
    </xf>
    <xf numFmtId="38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8">
      <alignment vertical="center"/>
    </xf>
    <xf numFmtId="0" fontId="76" fillId="17" borderId="1" xfId="8" applyFont="1" applyFill="1" applyBorder="1" applyAlignment="1">
      <alignment horizontal="center" vertical="center"/>
    </xf>
    <xf numFmtId="0" fontId="76" fillId="17" borderId="4" xfId="8" applyFont="1" applyFill="1" applyBorder="1" applyAlignment="1">
      <alignment horizontal="center" vertical="center"/>
    </xf>
    <xf numFmtId="0" fontId="76" fillId="17" borderId="7" xfId="8" applyFont="1" applyFill="1" applyBorder="1" applyAlignment="1">
      <alignment horizontal="center" vertical="center"/>
    </xf>
    <xf numFmtId="0" fontId="76" fillId="0" borderId="17" xfId="8" applyFont="1" applyFill="1" applyBorder="1" applyAlignment="1">
      <alignment horizontal="center" vertical="center"/>
    </xf>
    <xf numFmtId="0" fontId="2" fillId="0" borderId="17" xfId="8" applyBorder="1">
      <alignment vertical="center"/>
    </xf>
    <xf numFmtId="0" fontId="77" fillId="18" borderId="0" xfId="8" applyFont="1" applyFill="1" applyBorder="1" applyAlignment="1">
      <alignment vertical="center"/>
    </xf>
    <xf numFmtId="0" fontId="78" fillId="18" borderId="0" xfId="8" applyFont="1" applyFill="1">
      <alignment vertical="center"/>
    </xf>
    <xf numFmtId="0" fontId="80" fillId="0" borderId="0" xfId="8" applyFont="1">
      <alignment vertical="center"/>
    </xf>
    <xf numFmtId="0" fontId="79" fillId="0" borderId="0" xfId="8" applyFont="1" applyAlignment="1">
      <alignment horizontal="center" vertical="center"/>
    </xf>
    <xf numFmtId="0" fontId="42" fillId="0" borderId="66" xfId="6" applyFont="1" applyBorder="1" applyAlignment="1" applyProtection="1">
      <alignment horizontal="center" vertical="center"/>
      <protection hidden="1"/>
    </xf>
    <xf numFmtId="176" fontId="13" fillId="0" borderId="74" xfId="0" applyNumberFormat="1" applyFont="1" applyBorder="1" applyAlignment="1" applyProtection="1">
      <alignment vertical="center"/>
      <protection hidden="1"/>
    </xf>
    <xf numFmtId="176" fontId="13" fillId="0" borderId="78" xfId="0" applyNumberFormat="1" applyFont="1" applyBorder="1" applyAlignment="1" applyProtection="1">
      <alignment vertical="center"/>
      <protection hidden="1"/>
    </xf>
    <xf numFmtId="176" fontId="13" fillId="0" borderId="41" xfId="0" applyNumberFormat="1" applyFont="1" applyBorder="1" applyAlignment="1" applyProtection="1">
      <alignment vertical="center"/>
      <protection hidden="1"/>
    </xf>
    <xf numFmtId="176" fontId="13" fillId="0" borderId="44" xfId="0" applyNumberFormat="1" applyFont="1" applyBorder="1" applyAlignment="1" applyProtection="1">
      <alignment vertical="center"/>
      <protection hidden="1"/>
    </xf>
    <xf numFmtId="176" fontId="13" fillId="0" borderId="75" xfId="0" applyNumberFormat="1" applyFont="1" applyBorder="1" applyAlignment="1" applyProtection="1">
      <alignment vertical="center"/>
      <protection hidden="1"/>
    </xf>
    <xf numFmtId="176" fontId="13" fillId="0" borderId="77" xfId="0" applyNumberFormat="1" applyFont="1" applyBorder="1" applyAlignment="1" applyProtection="1">
      <alignment vertical="center"/>
      <protection hidden="1"/>
    </xf>
    <xf numFmtId="176" fontId="13" fillId="0" borderId="42" xfId="0" applyNumberFormat="1" applyFont="1" applyBorder="1" applyAlignment="1" applyProtection="1">
      <alignment vertical="center"/>
      <protection hidden="1"/>
    </xf>
    <xf numFmtId="176" fontId="13" fillId="0" borderId="45" xfId="0" applyNumberFormat="1" applyFont="1" applyBorder="1" applyAlignment="1" applyProtection="1">
      <alignment vertical="center"/>
      <protection hidden="1"/>
    </xf>
    <xf numFmtId="0" fontId="59" fillId="0" borderId="0" xfId="6" applyFont="1" applyAlignment="1" applyProtection="1">
      <alignment vertical="top"/>
      <protection hidden="1"/>
    </xf>
    <xf numFmtId="0" fontId="21" fillId="0" borderId="0" xfId="0" applyFont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vertical="center"/>
      <protection hidden="1"/>
    </xf>
    <xf numFmtId="176" fontId="13" fillId="0" borderId="40" xfId="0" applyNumberFormat="1" applyFont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vertical="center"/>
      <protection hidden="1"/>
    </xf>
    <xf numFmtId="176" fontId="13" fillId="0" borderId="43" xfId="0" applyNumberFormat="1" applyFont="1" applyBorder="1" applyAlignment="1" applyProtection="1">
      <alignment vertical="center"/>
      <protection hidden="1"/>
    </xf>
    <xf numFmtId="38" fontId="13" fillId="0" borderId="56" xfId="0" applyNumberFormat="1" applyFont="1" applyBorder="1" applyAlignment="1" applyProtection="1">
      <alignment vertical="center"/>
      <protection hidden="1"/>
    </xf>
    <xf numFmtId="0" fontId="14" fillId="0" borderId="36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87" xfId="0" applyFont="1" applyBorder="1" applyAlignment="1" applyProtection="1">
      <alignment vertical="center"/>
      <protection hidden="1"/>
    </xf>
    <xf numFmtId="0" fontId="14" fillId="0" borderId="63" xfId="0" applyFont="1" applyBorder="1" applyAlignment="1" applyProtection="1">
      <alignment vertical="center"/>
      <protection hidden="1"/>
    </xf>
    <xf numFmtId="0" fontId="14" fillId="0" borderId="88" xfId="0" applyFont="1" applyBorder="1" applyAlignment="1" applyProtection="1">
      <alignment vertical="center"/>
      <protection hidden="1"/>
    </xf>
    <xf numFmtId="0" fontId="14" fillId="0" borderId="18" xfId="0" applyFont="1" applyBorder="1" applyAlignment="1" applyProtection="1">
      <alignment vertical="center"/>
      <protection hidden="1"/>
    </xf>
    <xf numFmtId="0" fontId="14" fillId="0" borderId="39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38" fontId="13" fillId="0" borderId="58" xfId="0" applyNumberFormat="1" applyFont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38" fontId="13" fillId="0" borderId="0" xfId="0" applyNumberFormat="1" applyFont="1" applyAlignment="1" applyProtection="1">
      <alignment vertical="center"/>
      <protection hidden="1"/>
    </xf>
    <xf numFmtId="0" fontId="0" fillId="12" borderId="0" xfId="0" applyFill="1" applyAlignment="1" applyProtection="1">
      <alignment vertical="center"/>
      <protection hidden="1"/>
    </xf>
    <xf numFmtId="0" fontId="22" fillId="14" borderId="0" xfId="0" applyFont="1" applyFill="1" applyAlignment="1" applyProtection="1">
      <alignment horizontal="center" vertical="center"/>
      <protection hidden="1"/>
    </xf>
    <xf numFmtId="0" fontId="21" fillId="12" borderId="0" xfId="0" applyFont="1" applyFill="1" applyAlignment="1" applyProtection="1">
      <alignment vertical="center"/>
      <protection hidden="1"/>
    </xf>
    <xf numFmtId="0" fontId="22" fillId="12" borderId="0" xfId="0" applyFont="1" applyFill="1" applyAlignment="1" applyProtection="1">
      <alignment horizontal="center" vertical="center"/>
      <protection hidden="1"/>
    </xf>
    <xf numFmtId="0" fontId="21" fillId="12" borderId="0" xfId="0" applyFont="1" applyFill="1" applyBorder="1" applyAlignment="1" applyProtection="1">
      <alignment vertical="center"/>
      <protection hidden="1"/>
    </xf>
    <xf numFmtId="0" fontId="0" fillId="12" borderId="0" xfId="0" applyFill="1" applyBorder="1" applyAlignment="1" applyProtection="1">
      <alignment vertical="center"/>
      <protection hidden="1"/>
    </xf>
    <xf numFmtId="0" fontId="22" fillId="14" borderId="0" xfId="0" applyFont="1" applyFill="1" applyAlignment="1" applyProtection="1">
      <alignment horizontal="center" vertical="center" wrapText="1"/>
      <protection hidden="1"/>
    </xf>
    <xf numFmtId="0" fontId="71" fillId="14" borderId="0" xfId="0" applyFont="1" applyFill="1" applyBorder="1" applyAlignment="1" applyProtection="1">
      <alignment horizontal="center" vertical="center"/>
      <protection locked="0" hidden="1"/>
    </xf>
    <xf numFmtId="0" fontId="39" fillId="12" borderId="0" xfId="0" applyFont="1" applyFill="1" applyBorder="1" applyAlignment="1" applyProtection="1">
      <alignment vertical="center"/>
      <protection hidden="1"/>
    </xf>
    <xf numFmtId="0" fontId="70" fillId="12" borderId="0" xfId="0" applyFont="1" applyFill="1" applyAlignment="1" applyProtection="1">
      <alignment vertical="center"/>
      <protection hidden="1"/>
    </xf>
    <xf numFmtId="0" fontId="70" fillId="12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36" fillId="13" borderId="0" xfId="0" applyFont="1" applyFill="1" applyAlignment="1" applyProtection="1">
      <alignment vertical="center"/>
      <protection hidden="1"/>
    </xf>
    <xf numFmtId="0" fontId="36" fillId="13" borderId="0" xfId="0" applyFont="1" applyFill="1" applyBorder="1" applyAlignment="1" applyProtection="1">
      <alignment vertical="center"/>
      <protection hidden="1"/>
    </xf>
    <xf numFmtId="0" fontId="36" fillId="15" borderId="0" xfId="0" applyFont="1" applyFill="1" applyAlignment="1" applyProtection="1">
      <alignment vertical="center"/>
      <protection hidden="1"/>
    </xf>
    <xf numFmtId="0" fontId="0" fillId="16" borderId="0" xfId="0" applyFill="1" applyBorder="1" applyAlignment="1" applyProtection="1">
      <alignment horizontal="centerContinuous" vertical="center"/>
      <protection hidden="1"/>
    </xf>
    <xf numFmtId="0" fontId="36" fillId="16" borderId="0" xfId="0" applyFont="1" applyFill="1" applyBorder="1" applyAlignment="1" applyProtection="1">
      <alignment horizontal="centerContinuous" vertical="center"/>
      <protection hidden="1"/>
    </xf>
    <xf numFmtId="0" fontId="32" fillId="13" borderId="0" xfId="1" applyFill="1" applyBorder="1" applyAlignment="1" applyProtection="1">
      <alignment vertical="center" shrinkToFit="1"/>
      <protection hidden="1"/>
    </xf>
    <xf numFmtId="0" fontId="40" fillId="13" borderId="94" xfId="1" applyFont="1" applyFill="1" applyBorder="1" applyAlignment="1" applyProtection="1">
      <alignment vertical="center" shrinkToFit="1"/>
      <protection hidden="1"/>
    </xf>
    <xf numFmtId="0" fontId="40" fillId="13" borderId="0" xfId="0" applyFont="1" applyFill="1" applyBorder="1" applyAlignment="1" applyProtection="1">
      <alignment vertical="center" shrinkToFit="1"/>
      <protection hidden="1"/>
    </xf>
    <xf numFmtId="0" fontId="40" fillId="13" borderId="0" xfId="1" applyFont="1" applyFill="1" applyBorder="1" applyAlignment="1" applyProtection="1">
      <alignment vertical="center" shrinkToFit="1"/>
      <protection hidden="1"/>
    </xf>
    <xf numFmtId="0" fontId="40" fillId="13" borderId="0" xfId="1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Alignment="1" applyProtection="1">
      <alignment vertical="center"/>
      <protection hidden="1"/>
    </xf>
    <xf numFmtId="0" fontId="36" fillId="13" borderId="20" xfId="0" applyFont="1" applyFill="1" applyBorder="1" applyAlignment="1" applyProtection="1">
      <alignment vertical="center"/>
      <protection hidden="1"/>
    </xf>
    <xf numFmtId="0" fontId="36" fillId="13" borderId="21" xfId="0" applyFont="1" applyFill="1" applyBorder="1" applyAlignment="1" applyProtection="1">
      <alignment vertical="center"/>
      <protection hidden="1"/>
    </xf>
    <xf numFmtId="0" fontId="75" fillId="13" borderId="21" xfId="0" applyFont="1" applyFill="1" applyBorder="1" applyAlignment="1" applyProtection="1">
      <alignment vertical="center" shrinkToFit="1"/>
      <protection hidden="1"/>
    </xf>
    <xf numFmtId="0" fontId="36" fillId="13" borderId="97" xfId="0" applyFont="1" applyFill="1" applyBorder="1" applyAlignment="1" applyProtection="1">
      <alignment vertical="center"/>
      <protection hidden="1"/>
    </xf>
    <xf numFmtId="0" fontId="36" fillId="13" borderId="23" xfId="0" applyFont="1" applyFill="1" applyBorder="1" applyAlignment="1" applyProtection="1">
      <alignment vertical="center"/>
      <protection hidden="1"/>
    </xf>
    <xf numFmtId="0" fontId="75" fillId="13" borderId="0" xfId="0" applyFont="1" applyFill="1" applyBorder="1" applyAlignment="1" applyProtection="1">
      <alignment vertical="center" shrinkToFit="1"/>
      <protection hidden="1"/>
    </xf>
    <xf numFmtId="0" fontId="36" fillId="13" borderId="98" xfId="0" applyFont="1" applyFill="1" applyBorder="1" applyAlignment="1" applyProtection="1">
      <alignment vertical="center"/>
      <protection hidden="1"/>
    </xf>
    <xf numFmtId="0" fontId="36" fillId="13" borderId="99" xfId="0" applyFont="1" applyFill="1" applyBorder="1" applyAlignment="1" applyProtection="1">
      <alignment vertical="center"/>
      <protection hidden="1"/>
    </xf>
    <xf numFmtId="0" fontId="36" fillId="13" borderId="100" xfId="0" applyFont="1" applyFill="1" applyBorder="1" applyAlignment="1" applyProtection="1">
      <alignment vertical="center"/>
      <protection hidden="1"/>
    </xf>
    <xf numFmtId="0" fontId="75" fillId="13" borderId="100" xfId="0" applyFont="1" applyFill="1" applyBorder="1" applyAlignment="1" applyProtection="1">
      <alignment vertical="center" shrinkToFit="1"/>
      <protection hidden="1"/>
    </xf>
    <xf numFmtId="0" fontId="36" fillId="13" borderId="101" xfId="0" applyFont="1" applyFill="1" applyBorder="1" applyAlignment="1" applyProtection="1">
      <alignment vertical="center"/>
      <protection hidden="1"/>
    </xf>
    <xf numFmtId="0" fontId="29" fillId="6" borderId="102" xfId="0" applyFont="1" applyFill="1" applyBorder="1" applyAlignment="1" applyProtection="1">
      <alignment vertical="center"/>
    </xf>
    <xf numFmtId="0" fontId="30" fillId="6" borderId="104" xfId="0" applyFont="1" applyFill="1" applyBorder="1" applyProtection="1"/>
    <xf numFmtId="0" fontId="29" fillId="6" borderId="105" xfId="0" applyFont="1" applyFill="1" applyBorder="1" applyAlignment="1" applyProtection="1">
      <alignment vertical="center"/>
    </xf>
    <xf numFmtId="0" fontId="30" fillId="6" borderId="101" xfId="0" applyFont="1" applyFill="1" applyBorder="1" applyProtection="1"/>
    <xf numFmtId="0" fontId="29" fillId="6" borderId="0" xfId="0" applyFont="1" applyFill="1" applyBorder="1" applyAlignment="1" applyProtection="1">
      <alignment vertical="top"/>
    </xf>
    <xf numFmtId="0" fontId="0" fillId="11" borderId="0" xfId="0" applyFill="1" applyAlignment="1" applyProtection="1">
      <alignment vertical="top" wrapText="1"/>
      <protection hidden="1"/>
    </xf>
    <xf numFmtId="0" fontId="0" fillId="11" borderId="0" xfId="0" applyFont="1" applyFill="1" applyAlignment="1" applyProtection="1">
      <alignment vertical="top" wrapText="1"/>
      <protection hidden="1"/>
    </xf>
    <xf numFmtId="0" fontId="84" fillId="0" borderId="3" xfId="8" applyFont="1" applyBorder="1" applyAlignment="1">
      <alignment horizontal="left" vertical="center" indent="1"/>
    </xf>
    <xf numFmtId="0" fontId="84" fillId="0" borderId="6" xfId="8" applyFont="1" applyBorder="1" applyAlignment="1">
      <alignment horizontal="left" vertical="center" indent="1"/>
    </xf>
    <xf numFmtId="0" fontId="84" fillId="0" borderId="9" xfId="8" applyFont="1" applyBorder="1" applyAlignment="1">
      <alignment horizontal="left" vertical="center" indent="1"/>
    </xf>
    <xf numFmtId="0" fontId="85" fillId="0" borderId="0" xfId="8" applyFont="1">
      <alignment vertical="center"/>
    </xf>
    <xf numFmtId="0" fontId="86" fillId="0" borderId="0" xfId="0" applyFont="1" applyAlignment="1">
      <alignment vertical="center"/>
    </xf>
    <xf numFmtId="0" fontId="1" fillId="0" borderId="0" xfId="8" applyFont="1">
      <alignment vertical="center"/>
    </xf>
    <xf numFmtId="0" fontId="87" fillId="0" borderId="0" xfId="8" applyFont="1" applyAlignment="1">
      <alignment horizontal="right" vertical="center"/>
    </xf>
    <xf numFmtId="0" fontId="81" fillId="0" borderId="0" xfId="8" applyFont="1" applyAlignment="1">
      <alignment horizontal="center" vertical="center"/>
    </xf>
    <xf numFmtId="0" fontId="82" fillId="0" borderId="0" xfId="8" applyFont="1" applyAlignment="1">
      <alignment horizontal="center" vertical="center"/>
    </xf>
    <xf numFmtId="0" fontId="37" fillId="0" borderId="0" xfId="1" applyFont="1" applyAlignment="1" applyProtection="1">
      <alignment vertical="center"/>
    </xf>
    <xf numFmtId="0" fontId="37" fillId="0" borderId="0" xfId="1" applyFont="1" applyAlignment="1" applyProtection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37" fillId="0" borderId="0" xfId="0" applyFont="1" applyAlignment="1" applyProtection="1">
      <alignment horizontal="right" vertical="center"/>
      <protection locked="0"/>
    </xf>
    <xf numFmtId="0" fontId="75" fillId="13" borderId="21" xfId="0" applyFont="1" applyFill="1" applyBorder="1" applyAlignment="1" applyProtection="1">
      <alignment horizontal="distributed" vertical="center" shrinkToFit="1"/>
      <protection hidden="1"/>
    </xf>
    <xf numFmtId="0" fontId="75" fillId="13" borderId="0" xfId="0" applyFont="1" applyFill="1" applyBorder="1" applyAlignment="1" applyProtection="1">
      <alignment horizontal="distributed" vertical="center" shrinkToFit="1"/>
      <protection hidden="1"/>
    </xf>
    <xf numFmtId="0" fontId="75" fillId="13" borderId="100" xfId="0" applyFont="1" applyFill="1" applyBorder="1" applyAlignment="1" applyProtection="1">
      <alignment horizontal="distributed" vertical="center" shrinkToFit="1"/>
      <protection hidden="1"/>
    </xf>
    <xf numFmtId="0" fontId="71" fillId="14" borderId="89" xfId="0" applyFont="1" applyFill="1" applyBorder="1" applyAlignment="1" applyProtection="1">
      <alignment horizontal="center" vertical="center" shrinkToFit="1"/>
      <protection hidden="1"/>
    </xf>
    <xf numFmtId="0" fontId="71" fillId="14" borderId="90" xfId="0" applyFont="1" applyFill="1" applyBorder="1" applyAlignment="1" applyProtection="1">
      <alignment horizontal="center" vertical="center" shrinkToFit="1"/>
      <protection hidden="1"/>
    </xf>
    <xf numFmtId="0" fontId="70" fillId="12" borderId="0" xfId="0" applyFont="1" applyFill="1" applyAlignment="1" applyProtection="1">
      <alignment vertical="center"/>
      <protection hidden="1"/>
    </xf>
    <xf numFmtId="0" fontId="16" fillId="11" borderId="0" xfId="0" applyFont="1" applyFill="1" applyAlignment="1" applyProtection="1">
      <alignment horizontal="center" vertical="center"/>
      <protection hidden="1"/>
    </xf>
    <xf numFmtId="0" fontId="74" fillId="12" borderId="91" xfId="0" applyFont="1" applyFill="1" applyBorder="1" applyAlignment="1" applyProtection="1">
      <alignment vertical="center" wrapText="1"/>
      <protection hidden="1"/>
    </xf>
    <xf numFmtId="0" fontId="74" fillId="12" borderId="0" xfId="0" applyFont="1" applyFill="1" applyBorder="1" applyAlignment="1" applyProtection="1">
      <alignment vertical="center" wrapText="1"/>
      <protection hidden="1"/>
    </xf>
    <xf numFmtId="0" fontId="21" fillId="14" borderId="0" xfId="0" applyFont="1" applyFill="1" applyBorder="1" applyAlignment="1" applyProtection="1">
      <alignment horizontal="center" vertical="center"/>
      <protection locked="0" hidden="1"/>
    </xf>
    <xf numFmtId="0" fontId="23" fillId="14" borderId="0" xfId="0" applyFont="1" applyFill="1" applyBorder="1" applyAlignment="1" applyProtection="1">
      <alignment horizontal="center" vertical="center"/>
      <protection locked="0" hidden="1"/>
    </xf>
    <xf numFmtId="0" fontId="20" fillId="14" borderId="0" xfId="0" applyFont="1" applyFill="1" applyBorder="1" applyAlignment="1" applyProtection="1">
      <alignment horizontal="center" vertical="center" shrinkToFit="1"/>
      <protection locked="0" hidden="1"/>
    </xf>
    <xf numFmtId="0" fontId="70" fillId="12" borderId="0" xfId="0" applyFont="1" applyFill="1" applyAlignment="1" applyProtection="1">
      <alignment horizontal="center" vertical="center"/>
      <protection hidden="1"/>
    </xf>
    <xf numFmtId="0" fontId="73" fillId="12" borderId="0" xfId="0" applyFont="1" applyFill="1" applyBorder="1" applyAlignment="1" applyProtection="1">
      <alignment horizontal="center" vertical="center" wrapText="1"/>
      <protection hidden="1"/>
    </xf>
    <xf numFmtId="0" fontId="73" fillId="12" borderId="0" xfId="0" applyFont="1" applyFill="1" applyBorder="1" applyAlignment="1" applyProtection="1">
      <alignment horizontal="center" vertical="center"/>
      <protection hidden="1"/>
    </xf>
    <xf numFmtId="0" fontId="71" fillId="11" borderId="0" xfId="0" applyFont="1" applyFill="1" applyAlignment="1" applyProtection="1">
      <alignment horizontal="center"/>
      <protection hidden="1"/>
    </xf>
    <xf numFmtId="0" fontId="20" fillId="11" borderId="0" xfId="0" applyFont="1" applyFill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 wrapText="1"/>
      <protection hidden="1"/>
    </xf>
    <xf numFmtId="0" fontId="21" fillId="11" borderId="0" xfId="0" applyFont="1" applyFill="1" applyAlignment="1" applyProtection="1">
      <alignment horizontal="center" vertical="top" wrapText="1"/>
      <protection hidden="1"/>
    </xf>
    <xf numFmtId="0" fontId="40" fillId="13" borderId="95" xfId="1" applyFont="1" applyFill="1" applyBorder="1" applyAlignment="1" applyProtection="1">
      <alignment horizontal="center" vertical="center"/>
      <protection hidden="1"/>
    </xf>
    <xf numFmtId="0" fontId="40" fillId="13" borderId="96" xfId="1" applyFont="1" applyFill="1" applyBorder="1" applyAlignment="1" applyProtection="1">
      <alignment horizontal="center" vertical="center"/>
      <protection hidden="1"/>
    </xf>
    <xf numFmtId="0" fontId="40" fillId="13" borderId="0" xfId="1" applyFont="1" applyFill="1" applyBorder="1" applyAlignment="1" applyProtection="1">
      <alignment horizontal="center" vertical="center" shrinkToFit="1"/>
      <protection hidden="1"/>
    </xf>
    <xf numFmtId="0" fontId="40" fillId="13" borderId="0" xfId="0" applyFont="1" applyFill="1" applyBorder="1" applyAlignment="1" applyProtection="1">
      <alignment horizontal="center" vertical="center" shrinkToFit="1"/>
      <protection hidden="1"/>
    </xf>
    <xf numFmtId="0" fontId="40" fillId="13" borderId="92" xfId="1" applyFont="1" applyFill="1" applyBorder="1" applyAlignment="1" applyProtection="1">
      <alignment horizontal="center" vertical="center" shrinkToFit="1"/>
      <protection hidden="1"/>
    </xf>
    <xf numFmtId="0" fontId="40" fillId="13" borderId="93" xfId="1" applyFont="1" applyFill="1" applyBorder="1" applyAlignment="1" applyProtection="1">
      <alignment horizontal="center" vertical="center" shrinkToFit="1"/>
      <protection hidden="1"/>
    </xf>
    <xf numFmtId="0" fontId="40" fillId="13" borderId="0" xfId="1" applyFont="1" applyFill="1" applyBorder="1" applyAlignment="1" applyProtection="1">
      <alignment horizontal="center" vertical="center"/>
      <protection hidden="1"/>
    </xf>
    <xf numFmtId="0" fontId="47" fillId="0" borderId="74" xfId="6" applyFont="1" applyBorder="1" applyAlignment="1" applyProtection="1">
      <alignment horizontal="center" vertical="center" textRotation="255"/>
      <protection hidden="1"/>
    </xf>
    <xf numFmtId="0" fontId="47" fillId="0" borderId="41" xfId="6" applyFont="1" applyBorder="1" applyAlignment="1" applyProtection="1">
      <alignment horizontal="center" vertical="center" textRotation="255"/>
      <protection hidden="1"/>
    </xf>
    <xf numFmtId="0" fontId="47" fillId="0" borderId="75" xfId="6" applyFont="1" applyBorder="1" applyAlignment="1" applyProtection="1">
      <alignment horizontal="center" vertical="center" textRotation="255"/>
      <protection hidden="1"/>
    </xf>
    <xf numFmtId="0" fontId="42" fillId="0" borderId="15" xfId="6" applyFont="1" applyBorder="1" applyAlignment="1" applyProtection="1">
      <alignment horizontal="center" vertical="center"/>
      <protection hidden="1"/>
    </xf>
    <xf numFmtId="0" fontId="42" fillId="0" borderId="70" xfId="6" applyFont="1" applyBorder="1" applyAlignment="1" applyProtection="1">
      <alignment horizontal="center" vertical="center"/>
      <protection hidden="1"/>
    </xf>
    <xf numFmtId="0" fontId="42" fillId="0" borderId="66" xfId="6" applyFont="1" applyBorder="1" applyAlignment="1" applyProtection="1">
      <alignment horizontal="center" vertical="center"/>
      <protection hidden="1"/>
    </xf>
    <xf numFmtId="0" fontId="42" fillId="0" borderId="67" xfId="6" applyFont="1" applyBorder="1" applyAlignment="1" applyProtection="1">
      <alignment horizontal="center" vertical="center"/>
      <protection hidden="1"/>
    </xf>
    <xf numFmtId="0" fontId="42" fillId="0" borderId="16" xfId="6" applyFont="1" applyBorder="1" applyAlignment="1" applyProtection="1">
      <alignment horizontal="center" vertical="center"/>
      <protection hidden="1"/>
    </xf>
    <xf numFmtId="0" fontId="42" fillId="0" borderId="71" xfId="6" applyFont="1" applyBorder="1" applyAlignment="1" applyProtection="1">
      <alignment horizontal="center" vertical="center"/>
      <protection hidden="1"/>
    </xf>
    <xf numFmtId="0" fontId="43" fillId="0" borderId="0" xfId="6" applyFont="1" applyBorder="1" applyAlignment="1" applyProtection="1">
      <alignment horizontal="left" vertical="center"/>
      <protection hidden="1"/>
    </xf>
    <xf numFmtId="0" fontId="43" fillId="0" borderId="67" xfId="6" applyFont="1" applyBorder="1" applyAlignment="1" applyProtection="1">
      <alignment horizontal="left" vertical="center"/>
      <protection hidden="1"/>
    </xf>
    <xf numFmtId="0" fontId="52" fillId="0" borderId="0" xfId="6" applyFont="1" applyBorder="1" applyAlignment="1" applyProtection="1">
      <alignment horizontal="center" vertical="center" shrinkToFit="1"/>
      <protection hidden="1"/>
    </xf>
    <xf numFmtId="0" fontId="52" fillId="0" borderId="19" xfId="6" applyFont="1" applyBorder="1" applyAlignment="1" applyProtection="1">
      <alignment horizontal="center" vertical="center" shrinkToFit="1"/>
      <protection hidden="1"/>
    </xf>
    <xf numFmtId="0" fontId="43" fillId="0" borderId="18" xfId="6" applyFont="1" applyBorder="1" applyAlignment="1" applyProtection="1">
      <alignment horizontal="left" vertical="center"/>
      <protection hidden="1"/>
    </xf>
    <xf numFmtId="0" fontId="43" fillId="0" borderId="71" xfId="6" applyFont="1" applyBorder="1" applyAlignment="1" applyProtection="1">
      <alignment horizontal="left" vertical="center"/>
      <protection hidden="1"/>
    </xf>
    <xf numFmtId="0" fontId="44" fillId="0" borderId="0" xfId="6" applyFont="1" applyBorder="1" applyAlignment="1" applyProtection="1">
      <alignment horizontal="center" shrinkToFit="1"/>
      <protection hidden="1"/>
    </xf>
    <xf numFmtId="0" fontId="43" fillId="0" borderId="63" xfId="6" applyFont="1" applyBorder="1" applyAlignment="1" applyProtection="1">
      <alignment horizontal="left" vertical="center"/>
      <protection hidden="1"/>
    </xf>
    <xf numFmtId="0" fontId="43" fillId="0" borderId="70" xfId="6" applyFont="1" applyBorder="1" applyAlignment="1" applyProtection="1">
      <alignment horizontal="left" vertical="center"/>
      <protection hidden="1"/>
    </xf>
    <xf numFmtId="0" fontId="63" fillId="0" borderId="12" xfId="6" applyFont="1" applyBorder="1" applyAlignment="1" applyProtection="1">
      <alignment vertical="center"/>
      <protection hidden="1"/>
    </xf>
    <xf numFmtId="0" fontId="63" fillId="0" borderId="64" xfId="6" applyFont="1" applyBorder="1" applyAlignment="1" applyProtection="1">
      <alignment vertical="center"/>
      <protection hidden="1"/>
    </xf>
    <xf numFmtId="0" fontId="63" fillId="0" borderId="69" xfId="6" applyFont="1" applyBorder="1" applyAlignment="1" applyProtection="1">
      <alignment vertical="center"/>
      <protection hidden="1"/>
    </xf>
    <xf numFmtId="0" fontId="63" fillId="0" borderId="13" xfId="6" applyFont="1" applyBorder="1" applyAlignment="1" applyProtection="1">
      <alignment vertical="center"/>
      <protection hidden="1"/>
    </xf>
    <xf numFmtId="0" fontId="63" fillId="0" borderId="60" xfId="6" applyFont="1" applyBorder="1" applyAlignment="1" applyProtection="1">
      <alignment vertical="center"/>
      <protection hidden="1"/>
    </xf>
    <xf numFmtId="0" fontId="63" fillId="0" borderId="76" xfId="6" applyFont="1" applyBorder="1" applyAlignment="1" applyProtection="1">
      <alignment vertical="center"/>
      <protection hidden="1"/>
    </xf>
    <xf numFmtId="0" fontId="58" fillId="0" borderId="0" xfId="6" applyFont="1" applyAlignment="1" applyProtection="1">
      <alignment horizontal="left" vertical="center" shrinkToFit="1"/>
      <protection hidden="1"/>
    </xf>
    <xf numFmtId="0" fontId="58" fillId="0" borderId="0" xfId="6" applyFont="1" applyAlignment="1" applyProtection="1">
      <alignment horizontal="left" vertical="center"/>
      <protection hidden="1"/>
    </xf>
    <xf numFmtId="0" fontId="57" fillId="0" borderId="15" xfId="6" applyFont="1" applyBorder="1" applyAlignment="1" applyProtection="1">
      <alignment horizontal="center" vertical="center"/>
      <protection hidden="1"/>
    </xf>
    <xf numFmtId="0" fontId="57" fillId="0" borderId="63" xfId="6" applyFont="1" applyBorder="1" applyAlignment="1" applyProtection="1">
      <alignment horizontal="center" vertical="center"/>
      <protection hidden="1"/>
    </xf>
    <xf numFmtId="0" fontId="57" fillId="0" borderId="66" xfId="6" applyFont="1" applyBorder="1" applyAlignment="1" applyProtection="1">
      <alignment horizontal="center" vertical="center"/>
      <protection hidden="1"/>
    </xf>
    <xf numFmtId="0" fontId="57" fillId="0" borderId="0" xfId="6" applyFont="1" applyBorder="1" applyAlignment="1" applyProtection="1">
      <alignment horizontal="center" vertical="center"/>
      <protection hidden="1"/>
    </xf>
    <xf numFmtId="0" fontId="57" fillId="0" borderId="16" xfId="6" applyFont="1" applyBorder="1" applyAlignment="1" applyProtection="1">
      <alignment horizontal="center" vertical="center"/>
      <protection hidden="1"/>
    </xf>
    <xf numFmtId="0" fontId="57" fillId="0" borderId="18" xfId="6" applyFont="1" applyBorder="1" applyAlignment="1" applyProtection="1">
      <alignment horizontal="center" vertical="center"/>
      <protection hidden="1"/>
    </xf>
    <xf numFmtId="0" fontId="63" fillId="0" borderId="14" xfId="6" applyFont="1" applyBorder="1" applyAlignment="1" applyProtection="1">
      <alignment vertical="center"/>
      <protection hidden="1"/>
    </xf>
    <xf numFmtId="0" fontId="63" fillId="0" borderId="61" xfId="6" applyFont="1" applyBorder="1" applyAlignment="1" applyProtection="1">
      <alignment vertical="center"/>
      <protection hidden="1"/>
    </xf>
    <xf numFmtId="0" fontId="63" fillId="0" borderId="68" xfId="6" applyFont="1" applyBorder="1" applyAlignment="1" applyProtection="1">
      <alignment vertical="center"/>
      <protection hidden="1"/>
    </xf>
    <xf numFmtId="0" fontId="47" fillId="0" borderId="15" xfId="6" applyFont="1" applyBorder="1" applyAlignment="1" applyProtection="1">
      <alignment horizontal="center" vertical="center" textRotation="255"/>
      <protection hidden="1"/>
    </xf>
    <xf numFmtId="0" fontId="47" fillId="0" borderId="70" xfId="6" applyFont="1" applyBorder="1" applyAlignment="1" applyProtection="1">
      <alignment horizontal="center" vertical="center" textRotation="255"/>
      <protection hidden="1"/>
    </xf>
    <xf numFmtId="0" fontId="47" fillId="0" borderId="66" xfId="6" applyFont="1" applyBorder="1" applyAlignment="1" applyProtection="1">
      <alignment horizontal="center" vertical="center" textRotation="255"/>
      <protection hidden="1"/>
    </xf>
    <xf numFmtId="0" fontId="47" fillId="0" borderId="67" xfId="6" applyFont="1" applyBorder="1" applyAlignment="1" applyProtection="1">
      <alignment horizontal="center" vertical="center" textRotation="255"/>
      <protection hidden="1"/>
    </xf>
    <xf numFmtId="0" fontId="47" fillId="0" borderId="16" xfId="6" applyFont="1" applyBorder="1" applyAlignment="1" applyProtection="1">
      <alignment horizontal="center" vertical="center" textRotation="255"/>
      <protection hidden="1"/>
    </xf>
    <xf numFmtId="0" fontId="47" fillId="0" borderId="71" xfId="6" applyFont="1" applyBorder="1" applyAlignment="1" applyProtection="1">
      <alignment horizontal="center" vertical="center" textRotation="255"/>
      <protection hidden="1"/>
    </xf>
    <xf numFmtId="0" fontId="42" fillId="0" borderId="63" xfId="6" applyFont="1" applyBorder="1" applyAlignment="1" applyProtection="1">
      <alignment horizontal="center" vertical="center"/>
      <protection hidden="1"/>
    </xf>
    <xf numFmtId="0" fontId="42" fillId="0" borderId="0" xfId="6" applyFont="1" applyBorder="1" applyAlignment="1" applyProtection="1">
      <alignment horizontal="center" vertical="center"/>
      <protection hidden="1"/>
    </xf>
    <xf numFmtId="0" fontId="42" fillId="0" borderId="18" xfId="6" applyFont="1" applyBorder="1" applyAlignment="1" applyProtection="1">
      <alignment horizontal="center" vertical="center"/>
      <protection hidden="1"/>
    </xf>
    <xf numFmtId="0" fontId="57" fillId="0" borderId="70" xfId="6" applyFont="1" applyBorder="1" applyAlignment="1" applyProtection="1">
      <alignment horizontal="center" vertical="center"/>
      <protection hidden="1"/>
    </xf>
    <xf numFmtId="0" fontId="57" fillId="0" borderId="67" xfId="6" applyFont="1" applyBorder="1" applyAlignment="1" applyProtection="1">
      <alignment horizontal="center" vertical="center"/>
      <protection hidden="1"/>
    </xf>
    <xf numFmtId="0" fontId="57" fillId="0" borderId="71" xfId="6" applyFont="1" applyBorder="1" applyAlignment="1" applyProtection="1">
      <alignment horizontal="center" vertical="center"/>
      <protection hidden="1"/>
    </xf>
    <xf numFmtId="0" fontId="43" fillId="0" borderId="15" xfId="6" applyFont="1" applyBorder="1" applyAlignment="1" applyProtection="1">
      <alignment horizontal="left" vertical="center"/>
      <protection hidden="1"/>
    </xf>
    <xf numFmtId="176" fontId="13" fillId="0" borderId="75" xfId="0" applyNumberFormat="1" applyFont="1" applyBorder="1" applyAlignment="1" applyProtection="1">
      <alignment vertical="center"/>
      <protection hidden="1"/>
    </xf>
    <xf numFmtId="176" fontId="13" fillId="0" borderId="77" xfId="0" applyNumberFormat="1" applyFont="1" applyBorder="1" applyAlignment="1" applyProtection="1">
      <alignment vertical="center"/>
      <protection hidden="1"/>
    </xf>
    <xf numFmtId="176" fontId="13" fillId="0" borderId="42" xfId="0" applyNumberFormat="1" applyFont="1" applyBorder="1" applyAlignment="1" applyProtection="1">
      <alignment vertical="center"/>
      <protection hidden="1"/>
    </xf>
    <xf numFmtId="176" fontId="13" fillId="0" borderId="45" xfId="0" applyNumberFormat="1" applyFont="1" applyBorder="1" applyAlignment="1" applyProtection="1">
      <alignment vertical="center"/>
      <protection hidden="1"/>
    </xf>
    <xf numFmtId="176" fontId="13" fillId="0" borderId="41" xfId="0" applyNumberFormat="1" applyFont="1" applyBorder="1" applyAlignment="1" applyProtection="1">
      <alignment vertical="center"/>
      <protection hidden="1"/>
    </xf>
    <xf numFmtId="176" fontId="13" fillId="0" borderId="44" xfId="0" applyNumberFormat="1" applyFont="1" applyBorder="1" applyAlignment="1" applyProtection="1">
      <alignment vertical="center"/>
      <protection hidden="1"/>
    </xf>
    <xf numFmtId="176" fontId="13" fillId="0" borderId="73" xfId="0" applyNumberFormat="1" applyFont="1" applyBorder="1" applyAlignment="1" applyProtection="1">
      <alignment vertical="center"/>
      <protection hidden="1"/>
    </xf>
    <xf numFmtId="176" fontId="13" fillId="0" borderId="74" xfId="0" applyNumberFormat="1" applyFont="1" applyBorder="1" applyAlignment="1" applyProtection="1">
      <alignment vertical="center"/>
      <protection hidden="1"/>
    </xf>
    <xf numFmtId="176" fontId="13" fillId="0" borderId="78" xfId="0" applyNumberFormat="1" applyFont="1" applyBorder="1" applyAlignment="1" applyProtection="1">
      <alignment vertical="center"/>
      <protection hidden="1"/>
    </xf>
    <xf numFmtId="176" fontId="13" fillId="0" borderId="71" xfId="0" applyNumberFormat="1" applyFont="1" applyBorder="1" applyAlignment="1" applyProtection="1">
      <alignment vertical="center"/>
      <protection hidden="1"/>
    </xf>
    <xf numFmtId="176" fontId="13" fillId="0" borderId="67" xfId="0" applyNumberFormat="1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0" fontId="66" fillId="0" borderId="43" xfId="0" applyFont="1" applyBorder="1" applyAlignment="1" applyProtection="1">
      <alignment horizontal="center" vertical="center"/>
      <protection hidden="1"/>
    </xf>
    <xf numFmtId="0" fontId="66" fillId="0" borderId="80" xfId="0" applyFont="1" applyBorder="1" applyAlignment="1" applyProtection="1">
      <alignment horizontal="center" vertical="center"/>
      <protection hidden="1"/>
    </xf>
    <xf numFmtId="0" fontId="65" fillId="0" borderId="34" xfId="0" applyFont="1" applyBorder="1" applyAlignment="1" applyProtection="1">
      <alignment horizontal="center" vertical="center"/>
      <protection hidden="1"/>
    </xf>
    <xf numFmtId="0" fontId="65" fillId="0" borderId="40" xfId="0" applyFont="1" applyBorder="1" applyAlignment="1" applyProtection="1">
      <alignment horizontal="center" vertical="center"/>
      <protection hidden="1"/>
    </xf>
    <xf numFmtId="176" fontId="13" fillId="0" borderId="70" xfId="0" applyNumberFormat="1" applyFont="1" applyBorder="1" applyAlignment="1" applyProtection="1">
      <alignment vertical="center"/>
      <protection hidden="1"/>
    </xf>
    <xf numFmtId="176" fontId="13" fillId="0" borderId="42" xfId="0" applyNumberFormat="1" applyFont="1" applyBorder="1" applyAlignment="1" applyProtection="1">
      <alignment horizontal="center" vertical="center"/>
      <protection hidden="1"/>
    </xf>
    <xf numFmtId="176" fontId="13" fillId="0" borderId="45" xfId="0" applyNumberFormat="1" applyFont="1" applyBorder="1" applyAlignment="1" applyProtection="1">
      <alignment horizontal="center" vertical="center"/>
      <protection hidden="1"/>
    </xf>
    <xf numFmtId="0" fontId="65" fillId="0" borderId="1" xfId="0" applyFont="1" applyBorder="1" applyAlignment="1" applyProtection="1">
      <alignment horizontal="center" vertical="center"/>
      <protection hidden="1"/>
    </xf>
    <xf numFmtId="0" fontId="65" fillId="0" borderId="2" xfId="0" applyFont="1" applyBorder="1" applyAlignment="1" applyProtection="1">
      <alignment horizontal="center" vertical="center"/>
      <protection hidden="1"/>
    </xf>
    <xf numFmtId="0" fontId="66" fillId="0" borderId="2" xfId="0" applyFont="1" applyBorder="1" applyAlignment="1" applyProtection="1">
      <alignment horizontal="center" vertical="center"/>
      <protection hidden="1"/>
    </xf>
    <xf numFmtId="0" fontId="66" fillId="0" borderId="3" xfId="0" applyFont="1" applyBorder="1" applyAlignment="1" applyProtection="1">
      <alignment horizontal="center" vertical="center"/>
      <protection hidden="1"/>
    </xf>
    <xf numFmtId="176" fontId="13" fillId="0" borderId="72" xfId="0" applyNumberFormat="1" applyFont="1" applyBorder="1" applyAlignment="1" applyProtection="1">
      <alignment vertical="center"/>
      <protection hidden="1"/>
    </xf>
    <xf numFmtId="176" fontId="13" fillId="0" borderId="33" xfId="0" applyNumberFormat="1" applyFont="1" applyBorder="1" applyAlignment="1" applyProtection="1">
      <alignment vertical="center"/>
      <protection hidden="1"/>
    </xf>
    <xf numFmtId="176" fontId="13" fillId="0" borderId="16" xfId="0" applyNumberFormat="1" applyFont="1" applyBorder="1" applyAlignment="1" applyProtection="1">
      <alignment vertical="center"/>
      <protection hidden="1"/>
    </xf>
    <xf numFmtId="176" fontId="13" fillId="0" borderId="10" xfId="0" applyNumberFormat="1" applyFont="1" applyBorder="1" applyAlignment="1" applyProtection="1">
      <alignment vertical="center"/>
      <protection hidden="1"/>
    </xf>
    <xf numFmtId="176" fontId="13" fillId="0" borderId="66" xfId="0" applyNumberFormat="1" applyFont="1" applyBorder="1" applyAlignment="1" applyProtection="1">
      <alignment vertical="center"/>
      <protection hidden="1"/>
    </xf>
    <xf numFmtId="176" fontId="13" fillId="0" borderId="32" xfId="0" applyNumberFormat="1" applyFont="1" applyBorder="1" applyAlignment="1" applyProtection="1">
      <alignment vertical="center"/>
      <protection hidden="1"/>
    </xf>
    <xf numFmtId="176" fontId="13" fillId="0" borderId="15" xfId="0" applyNumberFormat="1" applyFont="1" applyBorder="1" applyAlignment="1" applyProtection="1">
      <alignment vertical="center"/>
      <protection hidden="1"/>
    </xf>
    <xf numFmtId="176" fontId="13" fillId="0" borderId="35" xfId="0" applyNumberFormat="1" applyFont="1" applyBorder="1" applyAlignment="1" applyProtection="1">
      <alignment vertical="center"/>
      <protection hidden="1"/>
    </xf>
    <xf numFmtId="0" fontId="66" fillId="0" borderId="12" xfId="0" applyFont="1" applyBorder="1" applyAlignment="1" applyProtection="1">
      <alignment horizontal="center" vertical="center"/>
      <protection hidden="1"/>
    </xf>
    <xf numFmtId="0" fontId="66" fillId="0" borderId="1" xfId="0" applyFont="1" applyBorder="1" applyAlignment="1" applyProtection="1">
      <alignment horizontal="center" vertical="center"/>
      <protection hidden="1"/>
    </xf>
    <xf numFmtId="176" fontId="13" fillId="0" borderId="81" xfId="0" applyNumberFormat="1" applyFont="1" applyBorder="1" applyAlignment="1" applyProtection="1">
      <alignment horizontal="center" vertical="center"/>
      <protection hidden="1"/>
    </xf>
    <xf numFmtId="176" fontId="13" fillId="0" borderId="82" xfId="0" applyNumberFormat="1" applyFont="1" applyBorder="1" applyAlignment="1" applyProtection="1">
      <alignment horizontal="center" vertical="center"/>
      <protection hidden="1"/>
    </xf>
    <xf numFmtId="176" fontId="13" fillId="0" borderId="83" xfId="0" applyNumberFormat="1" applyFont="1" applyBorder="1" applyAlignment="1" applyProtection="1">
      <alignment horizontal="center" vertical="center"/>
      <protection hidden="1"/>
    </xf>
    <xf numFmtId="176" fontId="13" fillId="0" borderId="84" xfId="0" applyNumberFormat="1" applyFont="1" applyBorder="1" applyAlignment="1" applyProtection="1">
      <alignment horizontal="center" vertical="center"/>
      <protection hidden="1"/>
    </xf>
    <xf numFmtId="176" fontId="13" fillId="0" borderId="85" xfId="0" applyNumberFormat="1" applyFont="1" applyBorder="1" applyAlignment="1" applyProtection="1">
      <alignment horizontal="center" vertical="center"/>
      <protection hidden="1"/>
    </xf>
    <xf numFmtId="176" fontId="13" fillId="0" borderId="86" xfId="0" applyNumberFormat="1" applyFont="1" applyBorder="1" applyAlignment="1" applyProtection="1">
      <alignment horizontal="center" vertical="center"/>
      <protection hidden="1"/>
    </xf>
    <xf numFmtId="0" fontId="43" fillId="0" borderId="66" xfId="6" applyFont="1" applyBorder="1" applyAlignment="1" applyProtection="1">
      <alignment horizontal="left" vertical="center"/>
      <protection hidden="1"/>
    </xf>
    <xf numFmtId="0" fontId="43" fillId="0" borderId="16" xfId="6" applyFont="1" applyBorder="1" applyAlignment="1" applyProtection="1">
      <alignment horizontal="left" vertical="center"/>
      <protection hidden="1"/>
    </xf>
    <xf numFmtId="0" fontId="59" fillId="0" borderId="0" xfId="6" applyFont="1" applyAlignment="1" applyProtection="1">
      <alignment horizontal="center" vertical="top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176" fontId="67" fillId="0" borderId="40" xfId="0" applyNumberFormat="1" applyFont="1" applyBorder="1" applyAlignment="1" applyProtection="1">
      <alignment horizontal="center" vertical="center"/>
      <protection hidden="1"/>
    </xf>
    <xf numFmtId="176" fontId="67" fillId="0" borderId="40" xfId="2" applyNumberFormat="1" applyFont="1" applyBorder="1" applyAlignment="1" applyProtection="1">
      <alignment horizontal="center" vertical="center"/>
      <protection hidden="1"/>
    </xf>
    <xf numFmtId="176" fontId="67" fillId="0" borderId="43" xfId="2" applyNumberFormat="1" applyFont="1" applyBorder="1" applyAlignment="1" applyProtection="1">
      <alignment horizontal="center" vertical="center"/>
      <protection hidden="1"/>
    </xf>
    <xf numFmtId="176" fontId="13" fillId="0" borderId="74" xfId="2" applyNumberFormat="1" applyFont="1" applyBorder="1" applyAlignment="1" applyProtection="1">
      <alignment vertical="center"/>
      <protection hidden="1"/>
    </xf>
    <xf numFmtId="176" fontId="13" fillId="0" borderId="78" xfId="2" applyNumberFormat="1" applyFont="1" applyBorder="1" applyAlignment="1" applyProtection="1">
      <alignment vertical="center"/>
      <protection hidden="1"/>
    </xf>
    <xf numFmtId="176" fontId="13" fillId="0" borderId="70" xfId="2" applyNumberFormat="1" applyFont="1" applyBorder="1" applyAlignment="1" applyProtection="1">
      <alignment vertical="center"/>
      <protection hidden="1"/>
    </xf>
    <xf numFmtId="176" fontId="67" fillId="0" borderId="43" xfId="0" applyNumberFormat="1" applyFont="1" applyBorder="1" applyAlignment="1" applyProtection="1">
      <alignment horizontal="center" vertical="center"/>
      <protection hidden="1"/>
    </xf>
    <xf numFmtId="176" fontId="13" fillId="0" borderId="8" xfId="0" applyNumberFormat="1" applyFont="1" applyBorder="1" applyAlignment="1" applyProtection="1">
      <alignment horizontal="center" vertical="center"/>
      <protection hidden="1"/>
    </xf>
    <xf numFmtId="176" fontId="13" fillId="0" borderId="8" xfId="0" applyNumberFormat="1" applyFont="1" applyBorder="1" applyAlignment="1" applyProtection="1">
      <alignment vertical="center"/>
      <protection hidden="1"/>
    </xf>
    <xf numFmtId="176" fontId="13" fillId="0" borderId="9" xfId="0" applyNumberFormat="1" applyFont="1" applyBorder="1" applyAlignment="1" applyProtection="1">
      <alignment vertical="center"/>
      <protection hidden="1"/>
    </xf>
    <xf numFmtId="176" fontId="13" fillId="0" borderId="9" xfId="0" applyNumberFormat="1" applyFont="1" applyBorder="1" applyAlignment="1" applyProtection="1">
      <alignment horizontal="center" vertical="center"/>
      <protection hidden="1"/>
    </xf>
    <xf numFmtId="176" fontId="13" fillId="0" borderId="68" xfId="0" applyNumberFormat="1" applyFont="1" applyBorder="1" applyAlignment="1" applyProtection="1">
      <alignment horizontal="center" vertical="center"/>
      <protection hidden="1"/>
    </xf>
    <xf numFmtId="176" fontId="13" fillId="0" borderId="41" xfId="2" applyNumberFormat="1" applyFont="1" applyBorder="1" applyAlignment="1" applyProtection="1">
      <alignment vertical="center"/>
      <protection hidden="1"/>
    </xf>
    <xf numFmtId="176" fontId="13" fillId="0" borderId="44" xfId="2" applyNumberFormat="1" applyFont="1" applyBorder="1" applyAlignment="1" applyProtection="1">
      <alignment vertical="center"/>
      <protection hidden="1"/>
    </xf>
    <xf numFmtId="176" fontId="13" fillId="0" borderId="67" xfId="2" applyNumberFormat="1" applyFont="1" applyBorder="1" applyAlignment="1" applyProtection="1">
      <alignment vertical="center"/>
      <protection hidden="1"/>
    </xf>
    <xf numFmtId="176" fontId="67" fillId="0" borderId="80" xfId="2" applyNumberFormat="1" applyFont="1" applyBorder="1" applyAlignment="1" applyProtection="1">
      <alignment horizontal="center" vertical="center"/>
      <protection hidden="1"/>
    </xf>
    <xf numFmtId="176" fontId="13" fillId="0" borderId="75" xfId="2" applyNumberFormat="1" applyFont="1" applyBorder="1" applyAlignment="1" applyProtection="1">
      <alignment vertical="center"/>
      <protection hidden="1"/>
    </xf>
    <xf numFmtId="176" fontId="13" fillId="0" borderId="77" xfId="2" applyNumberFormat="1" applyFont="1" applyBorder="1" applyAlignment="1" applyProtection="1">
      <alignment vertical="center"/>
      <protection hidden="1"/>
    </xf>
    <xf numFmtId="176" fontId="13" fillId="0" borderId="42" xfId="2" applyNumberFormat="1" applyFont="1" applyBorder="1" applyAlignment="1" applyProtection="1">
      <alignment vertical="center"/>
      <protection hidden="1"/>
    </xf>
    <xf numFmtId="176" fontId="13" fillId="0" borderId="45" xfId="2" applyNumberFormat="1" applyFont="1" applyBorder="1" applyAlignment="1" applyProtection="1">
      <alignment vertical="center"/>
      <protection hidden="1"/>
    </xf>
    <xf numFmtId="176" fontId="13" fillId="0" borderId="73" xfId="2" applyNumberFormat="1" applyFont="1" applyBorder="1" applyAlignment="1" applyProtection="1">
      <alignment vertical="center"/>
      <protection hidden="1"/>
    </xf>
    <xf numFmtId="176" fontId="13" fillId="0" borderId="71" xfId="2" applyNumberFormat="1" applyFont="1" applyBorder="1" applyAlignment="1" applyProtection="1">
      <alignment vertical="center"/>
      <protection hidden="1"/>
    </xf>
    <xf numFmtId="0" fontId="44" fillId="0" borderId="0" xfId="6" applyFont="1" applyBorder="1" applyAlignment="1" applyProtection="1">
      <alignment horizontal="center"/>
      <protection hidden="1"/>
    </xf>
    <xf numFmtId="0" fontId="52" fillId="0" borderId="0" xfId="6" applyFont="1" applyBorder="1" applyAlignment="1" applyProtection="1">
      <alignment horizontal="center" vertical="center"/>
      <protection hidden="1"/>
    </xf>
    <xf numFmtId="0" fontId="52" fillId="0" borderId="19" xfId="6" applyFont="1" applyBorder="1" applyAlignment="1" applyProtection="1">
      <alignment horizontal="center" vertical="center"/>
      <protection hidden="1"/>
    </xf>
    <xf numFmtId="0" fontId="59" fillId="0" borderId="0" xfId="6" applyFont="1" applyAlignment="1" applyProtection="1">
      <alignment vertical="top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1" fillId="0" borderId="0" xfId="0" applyFont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18" fillId="7" borderId="0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center" vertical="center"/>
    </xf>
    <xf numFmtId="0" fontId="83" fillId="6" borderId="103" xfId="0" applyFont="1" applyFill="1" applyBorder="1" applyAlignment="1" applyProtection="1">
      <alignment horizontal="distributed" vertical="center" shrinkToFit="1"/>
      <protection hidden="1"/>
    </xf>
    <xf numFmtId="0" fontId="83" fillId="6" borderId="100" xfId="0" applyFont="1" applyFill="1" applyBorder="1" applyAlignment="1" applyProtection="1">
      <alignment horizontal="distributed" vertical="center" shrinkToFit="1"/>
      <protection hidden="1"/>
    </xf>
  </cellXfs>
  <cellStyles count="9">
    <cellStyle name="ハイパーリンク" xfId="1" builtinId="8"/>
    <cellStyle name="桁区切り" xfId="2" builtinId="6"/>
    <cellStyle name="桁区切り 2" xfId="3"/>
    <cellStyle name="通貨" xfId="4" builtinId="7"/>
    <cellStyle name="標準" xfId="0" builtinId="0"/>
    <cellStyle name="標準 2" xfId="5"/>
    <cellStyle name="標準 3" xfId="6"/>
    <cellStyle name="標準 3 2" xfId="7"/>
    <cellStyle name="標準 4" xfId="8"/>
  </cellStyles>
  <dxfs count="7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2</xdr:row>
      <xdr:rowOff>19050</xdr:rowOff>
    </xdr:from>
    <xdr:to>
      <xdr:col>18</xdr:col>
      <xdr:colOff>495299</xdr:colOff>
      <xdr:row>4</xdr:row>
      <xdr:rowOff>19050</xdr:rowOff>
    </xdr:to>
    <xdr:sp macro="" textlink="">
      <xdr:nvSpPr>
        <xdr:cNvPr id="2" name="角丸四角形 1"/>
        <xdr:cNvSpPr/>
      </xdr:nvSpPr>
      <xdr:spPr bwMode="auto">
        <a:xfrm>
          <a:off x="457199" y="381000"/>
          <a:ext cx="2790825" cy="352425"/>
        </a:xfrm>
        <a:prstGeom prst="roundRect">
          <a:avLst/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かけ算問題の確認＆修正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19050</xdr:rowOff>
    </xdr:from>
    <xdr:to>
      <xdr:col>18</xdr:col>
      <xdr:colOff>314325</xdr:colOff>
      <xdr:row>4</xdr:row>
      <xdr:rowOff>28575</xdr:rowOff>
    </xdr:to>
    <xdr:sp macro="" textlink="">
      <xdr:nvSpPr>
        <xdr:cNvPr id="3" name="角丸四角形 2"/>
        <xdr:cNvSpPr/>
      </xdr:nvSpPr>
      <xdr:spPr bwMode="auto">
        <a:xfrm>
          <a:off x="266700" y="361950"/>
          <a:ext cx="2476500" cy="352425"/>
        </a:xfrm>
        <a:prstGeom prst="roundRect">
          <a:avLst/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わり算問題の</a:t>
          </a:r>
          <a:r>
            <a:rPr kumimoji="1" lang="ja-JP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確認＆修正</a:t>
          </a:r>
          <a:endParaRPr kumimoji="1" lang="en-US" altLang="ja-JP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1015999</xdr:colOff>
      <xdr:row>1</xdr:row>
      <xdr:rowOff>32734</xdr:rowOff>
    </xdr:from>
    <xdr:to>
      <xdr:col>49</xdr:col>
      <xdr:colOff>1238250</xdr:colOff>
      <xdr:row>3</xdr:row>
      <xdr:rowOff>42259</xdr:rowOff>
    </xdr:to>
    <xdr:sp macro="" textlink="">
      <xdr:nvSpPr>
        <xdr:cNvPr id="2" name="角丸四角形 1"/>
        <xdr:cNvSpPr/>
      </xdr:nvSpPr>
      <xdr:spPr bwMode="auto">
        <a:xfrm>
          <a:off x="34342916" y="202067"/>
          <a:ext cx="2741084" cy="348192"/>
        </a:xfrm>
        <a:prstGeom prst="roundRect">
          <a:avLst/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みとり算問題</a:t>
          </a:r>
          <a:r>
            <a:rPr kumimoji="1" lang="ja-JP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の確認＆修正</a:t>
          </a:r>
          <a:endParaRPr kumimoji="1" lang="en-US" altLang="ja-JP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2</xdr:row>
      <xdr:rowOff>19050</xdr:rowOff>
    </xdr:from>
    <xdr:to>
      <xdr:col>18</xdr:col>
      <xdr:colOff>485774</xdr:colOff>
      <xdr:row>4</xdr:row>
      <xdr:rowOff>19050</xdr:rowOff>
    </xdr:to>
    <xdr:sp macro="" textlink="">
      <xdr:nvSpPr>
        <xdr:cNvPr id="2" name="角丸四角形 1"/>
        <xdr:cNvSpPr/>
      </xdr:nvSpPr>
      <xdr:spPr bwMode="auto">
        <a:xfrm>
          <a:off x="447674" y="381000"/>
          <a:ext cx="2790825" cy="352425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FF00"/>
              </a:solidFill>
            </a:rPr>
            <a:t>乗暗算問題の設定</a:t>
          </a:r>
          <a:endParaRPr kumimoji="1" lang="en-US" altLang="ja-JP" sz="1400" b="1">
            <a:solidFill>
              <a:srgbClr val="FFFF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9525</xdr:rowOff>
    </xdr:from>
    <xdr:to>
      <xdr:col>18</xdr:col>
      <xdr:colOff>466725</xdr:colOff>
      <xdr:row>4</xdr:row>
      <xdr:rowOff>9525</xdr:rowOff>
    </xdr:to>
    <xdr:sp macro="" textlink="">
      <xdr:nvSpPr>
        <xdr:cNvPr id="3" name="角丸四角形 2"/>
        <xdr:cNvSpPr/>
      </xdr:nvSpPr>
      <xdr:spPr bwMode="auto">
        <a:xfrm>
          <a:off x="409575" y="361950"/>
          <a:ext cx="3057525" cy="352425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FF00"/>
              </a:solidFill>
            </a:rPr>
            <a:t>除算問題の設定</a:t>
          </a:r>
          <a:endParaRPr kumimoji="1" lang="en-US" altLang="ja-JP" sz="1400" b="1">
            <a:solidFill>
              <a:srgbClr val="FFFF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790574</xdr:colOff>
      <xdr:row>1</xdr:row>
      <xdr:rowOff>85725</xdr:rowOff>
    </xdr:from>
    <xdr:to>
      <xdr:col>50</xdr:col>
      <xdr:colOff>666750</xdr:colOff>
      <xdr:row>3</xdr:row>
      <xdr:rowOff>161925</xdr:rowOff>
    </xdr:to>
    <xdr:sp macro="" textlink="">
      <xdr:nvSpPr>
        <xdr:cNvPr id="2" name="角丸四角形 1"/>
        <xdr:cNvSpPr/>
      </xdr:nvSpPr>
      <xdr:spPr bwMode="auto">
        <a:xfrm>
          <a:off x="2152649" y="257175"/>
          <a:ext cx="2305051" cy="41910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FF00"/>
              </a:solidFill>
            </a:rPr>
            <a:t>みとり暗算問題の確認＆修正</a:t>
          </a:r>
          <a:endParaRPr kumimoji="1" lang="en-US" altLang="ja-JP" sz="1400" b="1">
            <a:solidFill>
              <a:srgbClr val="FFFF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13</xdr:row>
      <xdr:rowOff>152400</xdr:rowOff>
    </xdr:from>
    <xdr:to>
      <xdr:col>4</xdr:col>
      <xdr:colOff>397875</xdr:colOff>
      <xdr:row>19</xdr:row>
      <xdr:rowOff>167700</xdr:rowOff>
    </xdr:to>
    <xdr:sp macro="[0]!作問実行" textlink="">
      <xdr:nvSpPr>
        <xdr:cNvPr id="6" name="正方形/長方形 5"/>
        <xdr:cNvSpPr/>
      </xdr:nvSpPr>
      <xdr:spPr bwMode="auto">
        <a:xfrm>
          <a:off x="638175" y="2590800"/>
          <a:ext cx="2160000" cy="10440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作   問</a:t>
          </a: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スタート</a:t>
          </a:r>
        </a:p>
      </xdr:txBody>
    </xdr:sp>
    <xdr:clientData/>
  </xdr:twoCellAnchor>
  <xdr:twoCellAnchor>
    <xdr:from>
      <xdr:col>0</xdr:col>
      <xdr:colOff>638175</xdr:colOff>
      <xdr:row>25</xdr:row>
      <xdr:rowOff>9524</xdr:rowOff>
    </xdr:from>
    <xdr:to>
      <xdr:col>4</xdr:col>
      <xdr:colOff>397875</xdr:colOff>
      <xdr:row>31</xdr:row>
      <xdr:rowOff>24824</xdr:rowOff>
    </xdr:to>
    <xdr:sp macro="[0]!印刷" textlink="">
      <xdr:nvSpPr>
        <xdr:cNvPr id="8" name="正方形/長方形 7"/>
        <xdr:cNvSpPr/>
      </xdr:nvSpPr>
      <xdr:spPr bwMode="auto">
        <a:xfrm>
          <a:off x="638175" y="4505324"/>
          <a:ext cx="2160000" cy="10440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印　刷</a:t>
          </a: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スタート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</xdr:row>
      <xdr:rowOff>114300</xdr:rowOff>
    </xdr:from>
    <xdr:to>
      <xdr:col>1</xdr:col>
      <xdr:colOff>561975</xdr:colOff>
      <xdr:row>9</xdr:row>
      <xdr:rowOff>123825</xdr:rowOff>
    </xdr:to>
    <xdr:pic>
      <xdr:nvPicPr>
        <xdr:cNvPr id="24601" name="ピクチャ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39" r="3333"/>
        <a:stretch>
          <a:fillRect/>
        </a:stretch>
      </xdr:blipFill>
      <xdr:spPr bwMode="auto">
        <a:xfrm>
          <a:off x="504825" y="876300"/>
          <a:ext cx="647700" cy="619125"/>
        </a:xfrm>
        <a:prstGeom prst="rect">
          <a:avLst/>
        </a:prstGeom>
        <a:solidFill>
          <a:srgbClr val="FFFF00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showRowColHeaders="0" workbookViewId="0">
      <selection activeCell="N3" sqref="N3:N12"/>
    </sheetView>
  </sheetViews>
  <sheetFormatPr defaultRowHeight="13.5"/>
  <cols>
    <col min="3" max="12" width="5.5" bestFit="1" customWidth="1"/>
    <col min="14" max="14" width="11.625" bestFit="1" customWidth="1"/>
  </cols>
  <sheetData>
    <row r="1" spans="1:14">
      <c r="A1">
        <v>84</v>
      </c>
      <c r="C1">
        <f ca="1">INT(RAND()*100)*100+COLUMN()</f>
        <v>1603</v>
      </c>
      <c r="D1">
        <f t="shared" ref="D1:L1" ca="1" si="0">INT(RAND()*100)*100+COLUMN()</f>
        <v>8804</v>
      </c>
      <c r="E1">
        <f t="shared" ca="1" si="0"/>
        <v>6205</v>
      </c>
      <c r="F1">
        <f t="shared" ca="1" si="0"/>
        <v>2406</v>
      </c>
      <c r="G1">
        <f t="shared" ca="1" si="0"/>
        <v>9107</v>
      </c>
      <c r="H1">
        <f t="shared" ca="1" si="0"/>
        <v>608</v>
      </c>
      <c r="I1">
        <f t="shared" ca="1" si="0"/>
        <v>7609</v>
      </c>
      <c r="J1">
        <f t="shared" ca="1" si="0"/>
        <v>8010</v>
      </c>
      <c r="K1">
        <f t="shared" ca="1" si="0"/>
        <v>811</v>
      </c>
      <c r="L1">
        <f t="shared" ca="1" si="0"/>
        <v>4712</v>
      </c>
    </row>
    <row r="2" spans="1:14">
      <c r="C2">
        <f ca="1">RANK(C1,$C$1:$L$1)</f>
        <v>8</v>
      </c>
      <c r="D2">
        <f t="shared" ref="D2:L2" ca="1" si="1">RANK(D1,$C$1:$L$1)</f>
        <v>2</v>
      </c>
      <c r="E2">
        <f t="shared" ca="1" si="1"/>
        <v>5</v>
      </c>
      <c r="F2">
        <f t="shared" ca="1" si="1"/>
        <v>7</v>
      </c>
      <c r="G2">
        <f t="shared" ca="1" si="1"/>
        <v>1</v>
      </c>
      <c r="H2">
        <f t="shared" ca="1" si="1"/>
        <v>10</v>
      </c>
      <c r="I2">
        <f t="shared" ca="1" si="1"/>
        <v>4</v>
      </c>
      <c r="J2">
        <f t="shared" ca="1" si="1"/>
        <v>3</v>
      </c>
      <c r="K2">
        <f t="shared" ca="1" si="1"/>
        <v>9</v>
      </c>
      <c r="L2">
        <f t="shared" ca="1" si="1"/>
        <v>6</v>
      </c>
    </row>
    <row r="3" spans="1:14" s="1" customFormat="1" ht="28.5" customHeight="1">
      <c r="A3" s="1">
        <f ca="1">INT(RAND()*100)*100+ROW()</f>
        <v>9103</v>
      </c>
      <c r="B3" s="1">
        <f ca="1">RANK(A3,$A$3:$A$12)</f>
        <v>1</v>
      </c>
      <c r="C3" s="2">
        <f t="shared" ref="C3:C12" ca="1" si="2">MOD(C$2+$B3,10)</f>
        <v>9</v>
      </c>
      <c r="D3" s="3">
        <f t="shared" ref="D3:L12" ca="1" si="3">MOD(D$2+$B3,10)</f>
        <v>3</v>
      </c>
      <c r="E3" s="3">
        <f t="shared" ca="1" si="3"/>
        <v>6</v>
      </c>
      <c r="F3" s="3">
        <f t="shared" ca="1" si="3"/>
        <v>8</v>
      </c>
      <c r="G3" s="3">
        <f t="shared" ca="1" si="3"/>
        <v>2</v>
      </c>
      <c r="H3" s="3">
        <f t="shared" ca="1" si="3"/>
        <v>1</v>
      </c>
      <c r="I3" s="3">
        <f t="shared" ca="1" si="3"/>
        <v>5</v>
      </c>
      <c r="J3" s="3">
        <f t="shared" ca="1" si="3"/>
        <v>4</v>
      </c>
      <c r="K3" s="3">
        <f t="shared" ca="1" si="3"/>
        <v>0</v>
      </c>
      <c r="L3" s="4">
        <f t="shared" ca="1" si="3"/>
        <v>7</v>
      </c>
      <c r="N3" s="1" t="str">
        <f ca="1">C3&amp;D3&amp;E3&amp;F3&amp;G3&amp;H3&amp;I3&amp;J3&amp;K3&amp;L3</f>
        <v>9368215407</v>
      </c>
    </row>
    <row r="4" spans="1:14" s="1" customFormat="1" ht="28.5" customHeight="1">
      <c r="A4" s="1">
        <f t="shared" ref="A4:A12" ca="1" si="4">INT(RAND()*100)*100+ROW()</f>
        <v>3104</v>
      </c>
      <c r="B4" s="1">
        <f t="shared" ref="B4:B12" ca="1" si="5">RANK(A4,$A$3:$A$12)</f>
        <v>8</v>
      </c>
      <c r="C4" s="5">
        <f t="shared" ca="1" si="2"/>
        <v>6</v>
      </c>
      <c r="D4" s="6">
        <f t="shared" ca="1" si="3"/>
        <v>0</v>
      </c>
      <c r="E4" s="6">
        <f t="shared" ca="1" si="3"/>
        <v>3</v>
      </c>
      <c r="F4" s="6">
        <f t="shared" ca="1" si="3"/>
        <v>5</v>
      </c>
      <c r="G4" s="6">
        <f t="shared" ca="1" si="3"/>
        <v>9</v>
      </c>
      <c r="H4" s="6">
        <f t="shared" ca="1" si="3"/>
        <v>8</v>
      </c>
      <c r="I4" s="6">
        <f t="shared" ca="1" si="3"/>
        <v>2</v>
      </c>
      <c r="J4" s="6">
        <f t="shared" ca="1" si="3"/>
        <v>1</v>
      </c>
      <c r="K4" s="6">
        <f t="shared" ca="1" si="3"/>
        <v>7</v>
      </c>
      <c r="L4" s="7">
        <f t="shared" ca="1" si="3"/>
        <v>4</v>
      </c>
      <c r="N4" s="1" t="str">
        <f t="shared" ref="N4:N12" ca="1" si="6">C4&amp;D4&amp;E4&amp;F4&amp;G4&amp;H4&amp;I4&amp;J4&amp;K4&amp;L4</f>
        <v>6035982174</v>
      </c>
    </row>
    <row r="5" spans="1:14" s="1" customFormat="1" ht="28.5" customHeight="1">
      <c r="A5" s="1">
        <f t="shared" ca="1" si="4"/>
        <v>6305</v>
      </c>
      <c r="B5" s="1">
        <f t="shared" ca="1" si="5"/>
        <v>3</v>
      </c>
      <c r="C5" s="5">
        <f t="shared" ca="1" si="2"/>
        <v>1</v>
      </c>
      <c r="D5" s="6">
        <f t="shared" ca="1" si="3"/>
        <v>5</v>
      </c>
      <c r="E5" s="6">
        <f t="shared" ca="1" si="3"/>
        <v>8</v>
      </c>
      <c r="F5" s="6">
        <f t="shared" ca="1" si="3"/>
        <v>0</v>
      </c>
      <c r="G5" s="6">
        <f t="shared" ca="1" si="3"/>
        <v>4</v>
      </c>
      <c r="H5" s="6">
        <f t="shared" ca="1" si="3"/>
        <v>3</v>
      </c>
      <c r="I5" s="6">
        <f t="shared" ca="1" si="3"/>
        <v>7</v>
      </c>
      <c r="J5" s="6">
        <f t="shared" ca="1" si="3"/>
        <v>6</v>
      </c>
      <c r="K5" s="6">
        <f t="shared" ca="1" si="3"/>
        <v>2</v>
      </c>
      <c r="L5" s="7">
        <f t="shared" ca="1" si="3"/>
        <v>9</v>
      </c>
      <c r="N5" s="1" t="str">
        <f t="shared" ca="1" si="6"/>
        <v>1580437629</v>
      </c>
    </row>
    <row r="6" spans="1:14" s="1" customFormat="1" ht="28.5" customHeight="1">
      <c r="A6" s="1">
        <f t="shared" ca="1" si="4"/>
        <v>8006</v>
      </c>
      <c r="B6" s="1">
        <f t="shared" ca="1" si="5"/>
        <v>2</v>
      </c>
      <c r="C6" s="5">
        <f t="shared" ca="1" si="2"/>
        <v>0</v>
      </c>
      <c r="D6" s="6">
        <f t="shared" ca="1" si="3"/>
        <v>4</v>
      </c>
      <c r="E6" s="6">
        <f t="shared" ca="1" si="3"/>
        <v>7</v>
      </c>
      <c r="F6" s="6">
        <f t="shared" ca="1" si="3"/>
        <v>9</v>
      </c>
      <c r="G6" s="6">
        <f t="shared" ca="1" si="3"/>
        <v>3</v>
      </c>
      <c r="H6" s="6">
        <f t="shared" ca="1" si="3"/>
        <v>2</v>
      </c>
      <c r="I6" s="6">
        <f t="shared" ca="1" si="3"/>
        <v>6</v>
      </c>
      <c r="J6" s="6">
        <f t="shared" ca="1" si="3"/>
        <v>5</v>
      </c>
      <c r="K6" s="6">
        <f t="shared" ca="1" si="3"/>
        <v>1</v>
      </c>
      <c r="L6" s="7">
        <f t="shared" ca="1" si="3"/>
        <v>8</v>
      </c>
      <c r="N6" s="1" t="str">
        <f t="shared" ca="1" si="6"/>
        <v>0479326518</v>
      </c>
    </row>
    <row r="7" spans="1:14" s="1" customFormat="1" ht="28.5" customHeight="1">
      <c r="A7" s="1">
        <f t="shared" ca="1" si="4"/>
        <v>5707</v>
      </c>
      <c r="B7" s="1">
        <f t="shared" ca="1" si="5"/>
        <v>5</v>
      </c>
      <c r="C7" s="5">
        <f t="shared" ca="1" si="2"/>
        <v>3</v>
      </c>
      <c r="D7" s="6">
        <f t="shared" ca="1" si="3"/>
        <v>7</v>
      </c>
      <c r="E7" s="6">
        <f t="shared" ca="1" si="3"/>
        <v>0</v>
      </c>
      <c r="F7" s="6">
        <f t="shared" ca="1" si="3"/>
        <v>2</v>
      </c>
      <c r="G7" s="6">
        <f t="shared" ca="1" si="3"/>
        <v>6</v>
      </c>
      <c r="H7" s="6">
        <f t="shared" ca="1" si="3"/>
        <v>5</v>
      </c>
      <c r="I7" s="6">
        <f t="shared" ca="1" si="3"/>
        <v>9</v>
      </c>
      <c r="J7" s="6">
        <f t="shared" ca="1" si="3"/>
        <v>8</v>
      </c>
      <c r="K7" s="6">
        <f t="shared" ca="1" si="3"/>
        <v>4</v>
      </c>
      <c r="L7" s="7">
        <f t="shared" ca="1" si="3"/>
        <v>1</v>
      </c>
      <c r="N7" s="1" t="str">
        <f t="shared" ca="1" si="6"/>
        <v>3702659841</v>
      </c>
    </row>
    <row r="8" spans="1:14" s="1" customFormat="1" ht="28.5" customHeight="1">
      <c r="A8" s="1">
        <f t="shared" ca="1" si="4"/>
        <v>5408</v>
      </c>
      <c r="B8" s="1">
        <f t="shared" ca="1" si="5"/>
        <v>6</v>
      </c>
      <c r="C8" s="5">
        <f t="shared" ca="1" si="2"/>
        <v>4</v>
      </c>
      <c r="D8" s="6">
        <f t="shared" ca="1" si="3"/>
        <v>8</v>
      </c>
      <c r="E8" s="6">
        <f t="shared" ca="1" si="3"/>
        <v>1</v>
      </c>
      <c r="F8" s="6">
        <f t="shared" ca="1" si="3"/>
        <v>3</v>
      </c>
      <c r="G8" s="6">
        <f t="shared" ca="1" si="3"/>
        <v>7</v>
      </c>
      <c r="H8" s="6">
        <f t="shared" ca="1" si="3"/>
        <v>6</v>
      </c>
      <c r="I8" s="6">
        <f t="shared" ca="1" si="3"/>
        <v>0</v>
      </c>
      <c r="J8" s="6">
        <f t="shared" ca="1" si="3"/>
        <v>9</v>
      </c>
      <c r="K8" s="6">
        <f t="shared" ca="1" si="3"/>
        <v>5</v>
      </c>
      <c r="L8" s="7">
        <f t="shared" ca="1" si="3"/>
        <v>2</v>
      </c>
      <c r="N8" s="1" t="str">
        <f t="shared" ca="1" si="6"/>
        <v>4813760952</v>
      </c>
    </row>
    <row r="9" spans="1:14" s="1" customFormat="1" ht="28.5" customHeight="1">
      <c r="A9" s="1">
        <f t="shared" ca="1" si="4"/>
        <v>6109</v>
      </c>
      <c r="B9" s="1">
        <f t="shared" ca="1" si="5"/>
        <v>4</v>
      </c>
      <c r="C9" s="5">
        <f t="shared" ca="1" si="2"/>
        <v>2</v>
      </c>
      <c r="D9" s="6">
        <f t="shared" ca="1" si="3"/>
        <v>6</v>
      </c>
      <c r="E9" s="6">
        <f t="shared" ca="1" si="3"/>
        <v>9</v>
      </c>
      <c r="F9" s="6">
        <f t="shared" ca="1" si="3"/>
        <v>1</v>
      </c>
      <c r="G9" s="6">
        <f t="shared" ca="1" si="3"/>
        <v>5</v>
      </c>
      <c r="H9" s="6">
        <f t="shared" ca="1" si="3"/>
        <v>4</v>
      </c>
      <c r="I9" s="6">
        <f t="shared" ca="1" si="3"/>
        <v>8</v>
      </c>
      <c r="J9" s="6">
        <f t="shared" ca="1" si="3"/>
        <v>7</v>
      </c>
      <c r="K9" s="6">
        <f t="shared" ca="1" si="3"/>
        <v>3</v>
      </c>
      <c r="L9" s="7">
        <f t="shared" ca="1" si="3"/>
        <v>0</v>
      </c>
      <c r="N9" s="1" t="str">
        <f t="shared" ca="1" si="6"/>
        <v>2691548730</v>
      </c>
    </row>
    <row r="10" spans="1:14" s="1" customFormat="1" ht="28.5" customHeight="1">
      <c r="A10" s="1">
        <f t="shared" ca="1" si="4"/>
        <v>2710</v>
      </c>
      <c r="B10" s="1">
        <f t="shared" ca="1" si="5"/>
        <v>9</v>
      </c>
      <c r="C10" s="5">
        <f t="shared" ca="1" si="2"/>
        <v>7</v>
      </c>
      <c r="D10" s="6">
        <f t="shared" ca="1" si="3"/>
        <v>1</v>
      </c>
      <c r="E10" s="6">
        <f t="shared" ca="1" si="3"/>
        <v>4</v>
      </c>
      <c r="F10" s="6">
        <f t="shared" ca="1" si="3"/>
        <v>6</v>
      </c>
      <c r="G10" s="6">
        <f t="shared" ca="1" si="3"/>
        <v>0</v>
      </c>
      <c r="H10" s="6">
        <f t="shared" ca="1" si="3"/>
        <v>9</v>
      </c>
      <c r="I10" s="6">
        <f t="shared" ca="1" si="3"/>
        <v>3</v>
      </c>
      <c r="J10" s="6">
        <f t="shared" ca="1" si="3"/>
        <v>2</v>
      </c>
      <c r="K10" s="6">
        <f t="shared" ca="1" si="3"/>
        <v>8</v>
      </c>
      <c r="L10" s="7">
        <f t="shared" ca="1" si="3"/>
        <v>5</v>
      </c>
      <c r="N10" s="1" t="str">
        <f t="shared" ca="1" si="6"/>
        <v>7146093285</v>
      </c>
    </row>
    <row r="11" spans="1:14" s="1" customFormat="1" ht="28.5" customHeight="1">
      <c r="A11" s="1">
        <f t="shared" ca="1" si="4"/>
        <v>1811</v>
      </c>
      <c r="B11" s="1">
        <f t="shared" ca="1" si="5"/>
        <v>10</v>
      </c>
      <c r="C11" s="5">
        <f t="shared" ca="1" si="2"/>
        <v>8</v>
      </c>
      <c r="D11" s="6">
        <f t="shared" ca="1" si="3"/>
        <v>2</v>
      </c>
      <c r="E11" s="6">
        <f t="shared" ca="1" si="3"/>
        <v>5</v>
      </c>
      <c r="F11" s="6">
        <f t="shared" ca="1" si="3"/>
        <v>7</v>
      </c>
      <c r="G11" s="6">
        <f t="shared" ca="1" si="3"/>
        <v>1</v>
      </c>
      <c r="H11" s="6">
        <f t="shared" ca="1" si="3"/>
        <v>0</v>
      </c>
      <c r="I11" s="6">
        <f t="shared" ca="1" si="3"/>
        <v>4</v>
      </c>
      <c r="J11" s="6">
        <f t="shared" ca="1" si="3"/>
        <v>3</v>
      </c>
      <c r="K11" s="6">
        <f t="shared" ca="1" si="3"/>
        <v>9</v>
      </c>
      <c r="L11" s="7">
        <f t="shared" ca="1" si="3"/>
        <v>6</v>
      </c>
      <c r="N11" s="1" t="str">
        <f t="shared" ca="1" si="6"/>
        <v>8257104396</v>
      </c>
    </row>
    <row r="12" spans="1:14" s="1" customFormat="1" ht="28.5" customHeight="1">
      <c r="A12" s="1">
        <f t="shared" ca="1" si="4"/>
        <v>3812</v>
      </c>
      <c r="B12" s="1">
        <f t="shared" ca="1" si="5"/>
        <v>7</v>
      </c>
      <c r="C12" s="8">
        <f t="shared" ca="1" si="2"/>
        <v>5</v>
      </c>
      <c r="D12" s="9">
        <f t="shared" ca="1" si="3"/>
        <v>9</v>
      </c>
      <c r="E12" s="9">
        <f t="shared" ca="1" si="3"/>
        <v>2</v>
      </c>
      <c r="F12" s="9">
        <f t="shared" ca="1" si="3"/>
        <v>4</v>
      </c>
      <c r="G12" s="9">
        <f t="shared" ca="1" si="3"/>
        <v>8</v>
      </c>
      <c r="H12" s="9">
        <f t="shared" ca="1" si="3"/>
        <v>7</v>
      </c>
      <c r="I12" s="9">
        <f t="shared" ca="1" si="3"/>
        <v>1</v>
      </c>
      <c r="J12" s="9">
        <f t="shared" ca="1" si="3"/>
        <v>0</v>
      </c>
      <c r="K12" s="9">
        <f t="shared" ca="1" si="3"/>
        <v>6</v>
      </c>
      <c r="L12" s="10">
        <f t="shared" ca="1" si="3"/>
        <v>3</v>
      </c>
      <c r="N12" s="1" t="str">
        <f t="shared" ca="1" si="6"/>
        <v>5924871063</v>
      </c>
    </row>
    <row r="15" spans="1:14">
      <c r="G15" t="s">
        <v>439</v>
      </c>
    </row>
    <row r="16" spans="1:14">
      <c r="A16" t="s">
        <v>438</v>
      </c>
    </row>
    <row r="17" spans="1:11">
      <c r="A17" t="s">
        <v>434</v>
      </c>
    </row>
    <row r="18" spans="1:11">
      <c r="A18" t="s">
        <v>435</v>
      </c>
    </row>
    <row r="19" spans="1:11">
      <c r="A19" t="s">
        <v>436</v>
      </c>
    </row>
    <row r="20" spans="1:11">
      <c r="A20" t="s">
        <v>437</v>
      </c>
    </row>
    <row r="31" spans="1:11">
      <c r="A31">
        <v>11</v>
      </c>
      <c r="B31">
        <v>1</v>
      </c>
      <c r="C31">
        <v>2</v>
      </c>
      <c r="D31">
        <v>3</v>
      </c>
      <c r="E31">
        <v>2</v>
      </c>
      <c r="F31">
        <v>1</v>
      </c>
      <c r="G31">
        <v>3</v>
      </c>
      <c r="H31">
        <v>2</v>
      </c>
      <c r="I31">
        <v>3</v>
      </c>
      <c r="J31">
        <v>2</v>
      </c>
      <c r="K31">
        <v>1</v>
      </c>
    </row>
    <row r="32" spans="1:11">
      <c r="A32">
        <v>12</v>
      </c>
      <c r="B32">
        <v>1</v>
      </c>
      <c r="C32">
        <v>2</v>
      </c>
      <c r="D32">
        <v>3</v>
      </c>
      <c r="E32">
        <v>1</v>
      </c>
      <c r="F32">
        <v>3</v>
      </c>
      <c r="G32">
        <v>2</v>
      </c>
      <c r="H32">
        <v>3</v>
      </c>
      <c r="I32">
        <v>2</v>
      </c>
      <c r="J32">
        <v>1</v>
      </c>
      <c r="K32">
        <v>2</v>
      </c>
    </row>
    <row r="33" spans="1:11">
      <c r="A33">
        <v>13</v>
      </c>
      <c r="B33">
        <v>1</v>
      </c>
      <c r="C33">
        <v>3</v>
      </c>
      <c r="D33">
        <v>1</v>
      </c>
      <c r="E33">
        <v>2</v>
      </c>
      <c r="F33">
        <v>1</v>
      </c>
      <c r="G33">
        <v>2</v>
      </c>
      <c r="H33">
        <v>3</v>
      </c>
      <c r="I33">
        <v>2</v>
      </c>
      <c r="J33">
        <v>3</v>
      </c>
      <c r="K33">
        <v>2</v>
      </c>
    </row>
    <row r="34" spans="1:11">
      <c r="A34">
        <v>21</v>
      </c>
      <c r="B34">
        <v>2</v>
      </c>
      <c r="C34">
        <v>1</v>
      </c>
      <c r="D34">
        <v>3</v>
      </c>
      <c r="E34">
        <v>1</v>
      </c>
      <c r="F34">
        <v>2</v>
      </c>
      <c r="G34">
        <v>3</v>
      </c>
      <c r="H34">
        <v>1</v>
      </c>
      <c r="I34">
        <v>2</v>
      </c>
      <c r="J34">
        <v>3</v>
      </c>
      <c r="K34">
        <v>2</v>
      </c>
    </row>
    <row r="35" spans="1:11">
      <c r="A35">
        <v>22</v>
      </c>
      <c r="B35">
        <v>2</v>
      </c>
      <c r="C35">
        <v>1</v>
      </c>
      <c r="D35">
        <v>3</v>
      </c>
      <c r="E35">
        <v>2</v>
      </c>
      <c r="F35">
        <v>1</v>
      </c>
      <c r="G35">
        <v>3</v>
      </c>
      <c r="H35">
        <v>2</v>
      </c>
      <c r="I35">
        <v>3</v>
      </c>
      <c r="J35">
        <v>2</v>
      </c>
      <c r="K35">
        <v>1</v>
      </c>
    </row>
    <row r="36" spans="1:11">
      <c r="A36">
        <v>23</v>
      </c>
      <c r="B36">
        <v>2</v>
      </c>
      <c r="C36">
        <v>3</v>
      </c>
      <c r="D36">
        <v>1</v>
      </c>
      <c r="E36">
        <v>2</v>
      </c>
      <c r="F36">
        <v>1</v>
      </c>
      <c r="G36">
        <v>2</v>
      </c>
      <c r="H36">
        <v>3</v>
      </c>
      <c r="I36">
        <v>2</v>
      </c>
      <c r="J36">
        <v>1</v>
      </c>
      <c r="K36">
        <v>3</v>
      </c>
    </row>
    <row r="37" spans="1:11">
      <c r="A37">
        <v>24</v>
      </c>
      <c r="B37">
        <v>2</v>
      </c>
      <c r="C37">
        <v>3</v>
      </c>
      <c r="D37">
        <v>1</v>
      </c>
      <c r="E37">
        <v>3</v>
      </c>
      <c r="F37">
        <v>1</v>
      </c>
      <c r="G37">
        <v>2</v>
      </c>
      <c r="H37">
        <v>3</v>
      </c>
      <c r="I37">
        <v>2</v>
      </c>
      <c r="J37">
        <v>1</v>
      </c>
      <c r="K37">
        <v>2</v>
      </c>
    </row>
    <row r="38" spans="1:11">
      <c r="A38">
        <v>25</v>
      </c>
      <c r="B38">
        <v>2</v>
      </c>
      <c r="C38">
        <v>3</v>
      </c>
      <c r="D38">
        <v>1</v>
      </c>
      <c r="E38">
        <v>2</v>
      </c>
      <c r="F38">
        <v>1</v>
      </c>
      <c r="G38">
        <v>2</v>
      </c>
      <c r="H38">
        <v>3</v>
      </c>
      <c r="I38">
        <v>1</v>
      </c>
      <c r="J38">
        <v>2</v>
      </c>
      <c r="K38">
        <v>3</v>
      </c>
    </row>
    <row r="39" spans="1:11">
      <c r="A39">
        <v>26</v>
      </c>
      <c r="B39">
        <v>2</v>
      </c>
      <c r="C39">
        <v>1</v>
      </c>
      <c r="D39">
        <v>3</v>
      </c>
      <c r="E39">
        <v>1</v>
      </c>
      <c r="F39">
        <v>2</v>
      </c>
      <c r="G39">
        <v>1</v>
      </c>
      <c r="H39">
        <v>3</v>
      </c>
      <c r="I39">
        <v>2</v>
      </c>
      <c r="J39">
        <v>3</v>
      </c>
      <c r="K39">
        <v>2</v>
      </c>
    </row>
    <row r="40" spans="1:11">
      <c r="A40">
        <v>27</v>
      </c>
      <c r="B40">
        <v>2</v>
      </c>
      <c r="C40">
        <v>3</v>
      </c>
      <c r="D40">
        <v>1</v>
      </c>
      <c r="E40">
        <v>2</v>
      </c>
      <c r="F40">
        <v>3</v>
      </c>
      <c r="G40">
        <v>1</v>
      </c>
      <c r="H40">
        <v>3</v>
      </c>
      <c r="I40">
        <v>2</v>
      </c>
      <c r="J40">
        <v>1</v>
      </c>
      <c r="K40">
        <v>2</v>
      </c>
    </row>
    <row r="41" spans="1:11">
      <c r="A41">
        <v>28</v>
      </c>
      <c r="B41">
        <v>2</v>
      </c>
      <c r="C41">
        <v>1</v>
      </c>
      <c r="D41">
        <v>3</v>
      </c>
      <c r="E41">
        <v>1</v>
      </c>
      <c r="F41">
        <v>3</v>
      </c>
      <c r="G41">
        <v>2</v>
      </c>
      <c r="H41">
        <v>3</v>
      </c>
      <c r="I41">
        <v>2</v>
      </c>
      <c r="J41">
        <v>1</v>
      </c>
      <c r="K41">
        <v>2</v>
      </c>
    </row>
    <row r="42" spans="1:11">
      <c r="A42">
        <v>31</v>
      </c>
      <c r="B42">
        <v>3</v>
      </c>
      <c r="C42">
        <v>2</v>
      </c>
      <c r="D42">
        <v>1</v>
      </c>
      <c r="E42">
        <v>2</v>
      </c>
      <c r="F42">
        <v>1</v>
      </c>
      <c r="G42">
        <v>2</v>
      </c>
      <c r="H42">
        <v>3</v>
      </c>
      <c r="I42">
        <v>2</v>
      </c>
      <c r="J42">
        <v>3</v>
      </c>
      <c r="K42">
        <v>1</v>
      </c>
    </row>
    <row r="43" spans="1:11">
      <c r="A43">
        <v>32</v>
      </c>
      <c r="B43">
        <v>3</v>
      </c>
      <c r="C43">
        <v>1</v>
      </c>
      <c r="D43">
        <v>2</v>
      </c>
      <c r="E43">
        <v>1</v>
      </c>
      <c r="F43">
        <v>2</v>
      </c>
      <c r="G43">
        <v>3</v>
      </c>
      <c r="H43">
        <v>2</v>
      </c>
      <c r="I43">
        <v>1</v>
      </c>
      <c r="J43">
        <v>3</v>
      </c>
      <c r="K43">
        <v>2</v>
      </c>
    </row>
    <row r="44" spans="1:11">
      <c r="A44">
        <v>33</v>
      </c>
      <c r="B44">
        <v>3</v>
      </c>
      <c r="C44">
        <v>1</v>
      </c>
      <c r="D44">
        <v>2</v>
      </c>
      <c r="E44">
        <v>1</v>
      </c>
      <c r="F44">
        <v>3</v>
      </c>
      <c r="G44">
        <v>2</v>
      </c>
      <c r="H44">
        <v>1</v>
      </c>
      <c r="I44">
        <v>2</v>
      </c>
      <c r="J44">
        <v>3</v>
      </c>
      <c r="K44">
        <v>2</v>
      </c>
    </row>
    <row r="45" spans="1:11">
      <c r="A45">
        <v>34</v>
      </c>
      <c r="B45">
        <v>3</v>
      </c>
      <c r="C45">
        <v>2</v>
      </c>
      <c r="D45">
        <v>1</v>
      </c>
      <c r="E45">
        <v>2</v>
      </c>
      <c r="F45">
        <v>3</v>
      </c>
      <c r="G45">
        <v>2</v>
      </c>
      <c r="H45">
        <v>1</v>
      </c>
      <c r="I45">
        <v>2</v>
      </c>
      <c r="J45">
        <v>1</v>
      </c>
      <c r="K45">
        <v>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BO903"/>
  <sheetViews>
    <sheetView showGridLines="0" showRowColHeaders="0" topLeftCell="AR1" zoomScaleNormal="100" workbookViewId="0">
      <selection activeCell="AW3" sqref="AW3"/>
    </sheetView>
  </sheetViews>
  <sheetFormatPr defaultRowHeight="13.5"/>
  <cols>
    <col min="1" max="2" width="11.625" style="1" hidden="1" customWidth="1"/>
    <col min="3" max="4" width="4.75" style="1" hidden="1" customWidth="1"/>
    <col min="5" max="5" width="5.375" style="1" hidden="1" customWidth="1"/>
    <col min="6" max="6" width="5.25" style="1" hidden="1" customWidth="1"/>
    <col min="7" max="8" width="10.125" style="27" hidden="1" customWidth="1"/>
    <col min="9" max="9" width="11.25" style="118" hidden="1" customWidth="1"/>
    <col min="10" max="10" width="11.25" style="119" hidden="1" customWidth="1"/>
    <col min="11" max="11" width="11.25" style="33" hidden="1" customWidth="1"/>
    <col min="12" max="14" width="3.75" style="34" hidden="1" customWidth="1"/>
    <col min="15" max="15" width="4.5" style="34" hidden="1" customWidth="1"/>
    <col min="16" max="18" width="11.25" style="33" hidden="1" customWidth="1"/>
    <col min="19" max="19" width="6.5" style="1" hidden="1" customWidth="1"/>
    <col min="20" max="20" width="15" style="124" hidden="1" customWidth="1"/>
    <col min="21" max="21" width="3.5" style="31" hidden="1" customWidth="1"/>
    <col min="22" max="22" width="3.5" style="1" hidden="1" customWidth="1"/>
    <col min="23" max="23" width="6.5" style="1" hidden="1" customWidth="1"/>
    <col min="24" max="30" width="9" style="1" hidden="1" customWidth="1"/>
    <col min="31" max="33" width="10" style="1" hidden="1" customWidth="1"/>
    <col min="34" max="43" width="7.75" style="1" hidden="1" customWidth="1"/>
    <col min="44" max="44" width="5.375" style="17" customWidth="1"/>
    <col min="45" max="45" width="2.75" style="17" customWidth="1"/>
    <col min="46" max="46" width="4.5" style="17" customWidth="1"/>
    <col min="47" max="66" width="12.5" style="17" customWidth="1"/>
    <col min="67" max="16384" width="9" style="17"/>
  </cols>
  <sheetData>
    <row r="1" spans="1:67">
      <c r="A1" s="22" t="s">
        <v>450</v>
      </c>
      <c r="D1" s="133" t="s">
        <v>1452</v>
      </c>
      <c r="E1" s="132">
        <v>1</v>
      </c>
      <c r="AS1" s="421" t="str">
        <f>HYPERLINK("#実行メニュー!C15","◆実行メニューへ戻る(ｸﾘｯｸ)")</f>
        <v>◆実行メニューへ戻る(ｸﾘｯｸ)</v>
      </c>
      <c r="AT1" s="421"/>
      <c r="AU1" s="421"/>
      <c r="AV1" s="421"/>
    </row>
    <row r="2" spans="1:67">
      <c r="F2" s="1">
        <f>AU7</f>
        <v>0</v>
      </c>
      <c r="T2" s="123" t="s">
        <v>392</v>
      </c>
      <c r="X2" s="41">
        <v>1</v>
      </c>
      <c r="Y2" s="41">
        <v>2</v>
      </c>
      <c r="Z2" s="41">
        <v>3</v>
      </c>
      <c r="AA2" s="41">
        <v>4</v>
      </c>
      <c r="AB2" s="41">
        <v>5</v>
      </c>
      <c r="AC2" s="41">
        <v>6</v>
      </c>
      <c r="AD2" s="41">
        <v>7</v>
      </c>
      <c r="AE2" s="41">
        <v>8</v>
      </c>
      <c r="AF2" s="41">
        <v>9</v>
      </c>
      <c r="AG2" s="41">
        <v>10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39"/>
      <c r="AZ2" s="158" t="s">
        <v>1459</v>
      </c>
      <c r="BA2" s="158"/>
    </row>
    <row r="3" spans="1:67">
      <c r="A3" s="1" t="s">
        <v>440</v>
      </c>
      <c r="C3" s="28" t="s">
        <v>340</v>
      </c>
      <c r="E3" s="1" t="s">
        <v>396</v>
      </c>
      <c r="F3" s="1" t="s">
        <v>444</v>
      </c>
      <c r="G3" s="27" t="s">
        <v>337</v>
      </c>
      <c r="H3" s="27" t="s">
        <v>338</v>
      </c>
      <c r="I3" s="120"/>
      <c r="J3" s="119" t="s">
        <v>1447</v>
      </c>
      <c r="K3" s="121" t="s">
        <v>1448</v>
      </c>
      <c r="R3" s="33" t="s">
        <v>1449</v>
      </c>
      <c r="S3" s="27"/>
      <c r="T3" s="123" t="s">
        <v>394</v>
      </c>
      <c r="W3" s="1">
        <v>1</v>
      </c>
      <c r="X3" s="42">
        <f>T4</f>
        <v>5</v>
      </c>
      <c r="Y3" s="42">
        <f>T19</f>
        <v>8</v>
      </c>
      <c r="Z3" s="42">
        <f ca="1">T34</f>
        <v>9</v>
      </c>
      <c r="AA3" s="42">
        <f ca="1">T49</f>
        <v>1</v>
      </c>
      <c r="AB3" s="42">
        <f ca="1">T64</f>
        <v>3</v>
      </c>
      <c r="AC3" s="42">
        <f ca="1">T79</f>
        <v>40</v>
      </c>
      <c r="AD3" s="42">
        <f ca="1">T94</f>
        <v>43</v>
      </c>
      <c r="AE3" s="42">
        <f>T109</f>
        <v>81</v>
      </c>
      <c r="AF3" s="42">
        <f>T124</f>
        <v>70</v>
      </c>
      <c r="AG3" s="42">
        <f>T139</f>
        <v>25</v>
      </c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0"/>
      <c r="AZ3" s="17" t="s">
        <v>1460</v>
      </c>
    </row>
    <row r="4" spans="1:67">
      <c r="A4" s="60" t="s">
        <v>2546</v>
      </c>
      <c r="B4" s="127">
        <v>0</v>
      </c>
      <c r="C4" s="127">
        <v>0</v>
      </c>
      <c r="E4" s="1">
        <v>1</v>
      </c>
      <c r="F4" s="1">
        <f>F2</f>
        <v>0</v>
      </c>
      <c r="G4" s="27" t="str">
        <f>IF(RIGHT(A4,1)="0",RIGHT(A13,1),RIGHT(A4,1))</f>
        <v>5</v>
      </c>
      <c r="H4" s="27" t="str">
        <f>IF(LEFT(G4,1)="0",LEFT(G10,1)&amp;RIGHT(G4,LEN(G4)-1),IF(VALUE(G4)=10,VALUE("1"&amp;RIGHT(G10)),G4))</f>
        <v>5</v>
      </c>
      <c r="I4" s="122">
        <f>IF(VALUE(H4)=10,VALUE("1"&amp;RIGHT(G10)),H4*1)</f>
        <v>5</v>
      </c>
      <c r="J4" s="119">
        <f>I4</f>
        <v>5</v>
      </c>
      <c r="K4" s="121">
        <f>ABS(I4)</f>
        <v>5</v>
      </c>
      <c r="L4" s="34">
        <f>IF(J4&lt;0,-1,1)</f>
        <v>1</v>
      </c>
      <c r="M4" s="34" t="str">
        <f>IF(I4&lt;0,E4,"")</f>
        <v/>
      </c>
      <c r="N4" s="34">
        <f>IF(I4&gt;0,E4,"")</f>
        <v>1</v>
      </c>
      <c r="O4" s="34">
        <f>SMALL(N4:N13,2)</f>
        <v>2</v>
      </c>
      <c r="P4" s="33">
        <f>LARGE(K4:K13,1)</f>
        <v>9</v>
      </c>
      <c r="Q4" s="33">
        <f>VLOOKUP(1,O4:P13,2,FALSE)</f>
        <v>5</v>
      </c>
      <c r="R4" s="33">
        <f>IF(L14&gt;0,Q4,I4)</f>
        <v>5</v>
      </c>
      <c r="T4" s="125">
        <f>IF($E$1=1,R4*1,K4*1)</f>
        <v>5</v>
      </c>
      <c r="W4" s="1">
        <v>2</v>
      </c>
      <c r="X4" s="42">
        <f t="shared" ref="X4:X7" si="0">T5</f>
        <v>4</v>
      </c>
      <c r="Y4" s="42">
        <f t="shared" ref="Y4:Y7" si="1">T20</f>
        <v>3</v>
      </c>
      <c r="Z4" s="42">
        <f t="shared" ref="Z4:Z7" ca="1" si="2">T35</f>
        <v>8</v>
      </c>
      <c r="AA4" s="42">
        <f t="shared" ref="AA4:AA7" ca="1" si="3">T50</f>
        <v>5</v>
      </c>
      <c r="AB4" s="42">
        <f t="shared" ref="AB4:AB7" ca="1" si="4">T65</f>
        <v>21</v>
      </c>
      <c r="AC4" s="42">
        <f t="shared" ref="AC4:AC7" ca="1" si="5">T80</f>
        <v>3</v>
      </c>
      <c r="AD4" s="42">
        <f t="shared" ref="AD4:AD7" ca="1" si="6">T95</f>
        <v>98</v>
      </c>
      <c r="AE4" s="42">
        <f t="shared" ref="AE4:AE7" si="7">T110</f>
        <v>76</v>
      </c>
      <c r="AF4" s="42">
        <f t="shared" ref="AF4:AF7" si="8">T125</f>
        <v>65</v>
      </c>
      <c r="AG4" s="42">
        <f t="shared" ref="AG4:AG7" si="9">T140</f>
        <v>10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39"/>
    </row>
    <row r="5" spans="1:67">
      <c r="A5" s="60" t="s">
        <v>2547</v>
      </c>
      <c r="E5" s="1">
        <v>2</v>
      </c>
      <c r="F5" s="1">
        <f>F2</f>
        <v>0</v>
      </c>
      <c r="G5" s="27" t="str">
        <f>IF(RIGHT(A5,1)="0",RIGHT(A13,1),RIGHT(A5,1))</f>
        <v>4</v>
      </c>
      <c r="H5" s="27" t="str">
        <f>IF(LEFT(G5,1)="0",LEFT(G10,1)&amp;RIGHT(G5,LEN(G5)-1),IF(VALUE(G5)=10,VALUE("1"&amp;RIGHT(G10)),G5))</f>
        <v>4</v>
      </c>
      <c r="I5" s="118">
        <f>H5*1</f>
        <v>4</v>
      </c>
      <c r="J5" s="119">
        <f>J4+I5</f>
        <v>9</v>
      </c>
      <c r="K5" s="121">
        <f t="shared" ref="K5:K13" si="10">ABS(I5)</f>
        <v>4</v>
      </c>
      <c r="L5" s="34">
        <f t="shared" ref="L5:L13" si="11">IF(J5&lt;0,-1,1)</f>
        <v>1</v>
      </c>
      <c r="M5" s="34" t="str">
        <f t="shared" ref="M5:M13" si="12">IF(I5&lt;0,E5,"")</f>
        <v/>
      </c>
      <c r="N5" s="34">
        <f t="shared" ref="N5:N13" si="13">IF(I5&gt;0,E5,"")</f>
        <v>2</v>
      </c>
      <c r="O5" s="34">
        <f>SMALL(N4:N13,3)</f>
        <v>3</v>
      </c>
      <c r="P5" s="33">
        <f>LARGE(K4:K13,2)</f>
        <v>7</v>
      </c>
      <c r="Q5" s="33">
        <f>VLOOKUP(2,O4:P13,2,FALSE)</f>
        <v>9</v>
      </c>
      <c r="R5" s="33">
        <f>IF(L14&gt;0,Q5,I5)</f>
        <v>4</v>
      </c>
      <c r="T5" s="125">
        <f t="shared" ref="T5:T13" si="14">IF($E$1=1,R5*1,K5*1)</f>
        <v>4</v>
      </c>
      <c r="W5" s="1">
        <v>3</v>
      </c>
      <c r="X5" s="42">
        <f t="shared" si="0"/>
        <v>1</v>
      </c>
      <c r="Y5" s="42">
        <f t="shared" si="1"/>
        <v>6</v>
      </c>
      <c r="Z5" s="42">
        <f t="shared" ca="1" si="2"/>
        <v>5</v>
      </c>
      <c r="AA5" s="42">
        <f t="shared" ca="1" si="3"/>
        <v>72</v>
      </c>
      <c r="AB5" s="42">
        <f t="shared" ca="1" si="4"/>
        <v>9</v>
      </c>
      <c r="AC5" s="42">
        <f t="shared" ca="1" si="5"/>
        <v>8</v>
      </c>
      <c r="AD5" s="42">
        <f t="shared" ca="1" si="6"/>
        <v>6</v>
      </c>
      <c r="AE5" s="42">
        <f t="shared" si="7"/>
        <v>49</v>
      </c>
      <c r="AF5" s="42">
        <f t="shared" si="8"/>
        <v>38</v>
      </c>
      <c r="AG5" s="42">
        <f t="shared" si="9"/>
        <v>83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39"/>
    </row>
    <row r="6" spans="1:67">
      <c r="A6" s="60" t="s">
        <v>2548</v>
      </c>
      <c r="C6" s="422" t="s">
        <v>1825</v>
      </c>
      <c r="E6" s="1">
        <v>3</v>
      </c>
      <c r="F6" s="1">
        <f>F2</f>
        <v>0</v>
      </c>
      <c r="G6" s="27" t="str">
        <f>IF(RIGHT(A6,1)="0",RIGHT(A13,1),RIGHT(A6,1))</f>
        <v>1</v>
      </c>
      <c r="H6" s="27" t="str">
        <f>IF(LEFT(G6,1)="0",LEFT(G10,1)&amp;RIGHT(G6,LEN(G6)-1),IF(VALUE(G6)=10,VALUE("1"&amp;RIGHT(G10)),G6))</f>
        <v>1</v>
      </c>
      <c r="I6" s="118">
        <f t="shared" ref="I6:I8" si="15">H6*1</f>
        <v>1</v>
      </c>
      <c r="J6" s="119">
        <f t="shared" ref="J6:J13" si="16">J5+I6</f>
        <v>10</v>
      </c>
      <c r="K6" s="121">
        <f t="shared" si="10"/>
        <v>1</v>
      </c>
      <c r="L6" s="34">
        <f t="shared" si="11"/>
        <v>1</v>
      </c>
      <c r="M6" s="34" t="str">
        <f t="shared" si="12"/>
        <v/>
      </c>
      <c r="N6" s="34">
        <f t="shared" si="13"/>
        <v>3</v>
      </c>
      <c r="O6" s="34">
        <f>SMALL(N4:N13,1)</f>
        <v>1</v>
      </c>
      <c r="P6" s="33">
        <f>LARGE(K4:K13,3)</f>
        <v>5</v>
      </c>
      <c r="Q6" s="33">
        <f>VLOOKUP(3,O4:P13,2,FALSE)</f>
        <v>7</v>
      </c>
      <c r="R6" s="33">
        <f>IF(L14&gt;0,Q6,I6)</f>
        <v>1</v>
      </c>
      <c r="T6" s="125">
        <f t="shared" si="14"/>
        <v>1</v>
      </c>
      <c r="W6" s="1">
        <v>4</v>
      </c>
      <c r="X6" s="42">
        <f t="shared" si="0"/>
        <v>7</v>
      </c>
      <c r="Y6" s="42">
        <f t="shared" si="1"/>
        <v>2</v>
      </c>
      <c r="Z6" s="42">
        <f t="shared" ca="1" si="2"/>
        <v>16</v>
      </c>
      <c r="AA6" s="42">
        <f t="shared" ca="1" si="3"/>
        <v>3</v>
      </c>
      <c r="AB6" s="42">
        <f t="shared" ca="1" si="4"/>
        <v>5</v>
      </c>
      <c r="AC6" s="42">
        <f t="shared" ca="1" si="5"/>
        <v>61</v>
      </c>
      <c r="AD6" s="42">
        <f t="shared" ca="1" si="6"/>
        <v>2</v>
      </c>
      <c r="AE6" s="42">
        <f t="shared" si="7"/>
        <v>50</v>
      </c>
      <c r="AF6" s="42">
        <f t="shared" si="8"/>
        <v>94</v>
      </c>
      <c r="AG6" s="42">
        <f t="shared" si="9"/>
        <v>49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39"/>
    </row>
    <row r="7" spans="1:67" ht="14.25" thickBot="1">
      <c r="A7" s="60" t="s">
        <v>2549</v>
      </c>
      <c r="C7" s="422"/>
      <c r="E7" s="1">
        <v>4</v>
      </c>
      <c r="F7" s="1">
        <f>F2</f>
        <v>0</v>
      </c>
      <c r="G7" s="27" t="str">
        <f>IF(RIGHT(A7,1)="0",RIGHT(A13,1),RIGHT(A7,1))</f>
        <v>7</v>
      </c>
      <c r="H7" s="27" t="str">
        <f>IF(LEFT(G7,1)="0",LEFT(G10,1)&amp;RIGHT(G7,LEN(G7)-1),IF(VALUE(G7)=10,VALUE("1"&amp;RIGHT(G10)),G7))</f>
        <v>7</v>
      </c>
      <c r="I7" s="118">
        <f t="shared" si="15"/>
        <v>7</v>
      </c>
      <c r="J7" s="119">
        <f t="shared" si="16"/>
        <v>17</v>
      </c>
      <c r="K7" s="121">
        <f t="shared" si="10"/>
        <v>7</v>
      </c>
      <c r="L7" s="34">
        <f t="shared" si="11"/>
        <v>1</v>
      </c>
      <c r="M7" s="34" t="str">
        <f t="shared" si="12"/>
        <v/>
      </c>
      <c r="N7" s="34">
        <f t="shared" si="13"/>
        <v>4</v>
      </c>
      <c r="O7" s="34">
        <f>SMALL(N4:N13,5)</f>
        <v>5</v>
      </c>
      <c r="P7" s="33">
        <f>LARGE(K4:K13,4)</f>
        <v>4</v>
      </c>
      <c r="Q7" s="33">
        <f>VLOOKUP(4,O4:P13,2,FALSE)</f>
        <v>1</v>
      </c>
      <c r="R7" s="33">
        <f>IF(L14&gt;0,Q7,I7)</f>
        <v>7</v>
      </c>
      <c r="T7" s="125">
        <f t="shared" si="14"/>
        <v>7</v>
      </c>
      <c r="W7" s="1">
        <v>5</v>
      </c>
      <c r="X7" s="42">
        <f t="shared" si="0"/>
        <v>9</v>
      </c>
      <c r="Y7" s="42">
        <f t="shared" si="1"/>
        <v>9</v>
      </c>
      <c r="Z7" s="42">
        <f t="shared" ca="1" si="2"/>
        <v>4</v>
      </c>
      <c r="AA7" s="42">
        <f t="shared" ca="1" si="3"/>
        <v>6</v>
      </c>
      <c r="AB7" s="42">
        <f t="shared" ca="1" si="4"/>
        <v>8</v>
      </c>
      <c r="AC7" s="42">
        <f t="shared" ca="1" si="5"/>
        <v>92</v>
      </c>
      <c r="AD7" s="42">
        <f t="shared" ca="1" si="6"/>
        <v>50</v>
      </c>
      <c r="AE7" s="42">
        <f t="shared" si="7"/>
        <v>32</v>
      </c>
      <c r="AF7" s="42">
        <f t="shared" si="8"/>
        <v>21</v>
      </c>
      <c r="AG7" s="42">
        <f t="shared" si="9"/>
        <v>76</v>
      </c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39"/>
      <c r="AS7" s="424"/>
      <c r="AT7" s="424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</row>
    <row r="8" spans="1:67">
      <c r="A8" s="60" t="s">
        <v>2550</v>
      </c>
      <c r="C8" s="422"/>
      <c r="E8" s="1">
        <v>5</v>
      </c>
      <c r="F8" s="1">
        <f>F2</f>
        <v>0</v>
      </c>
      <c r="G8" s="27" t="str">
        <f>IF(RIGHT(A8,1)="0",RIGHT(A13,1),RIGHT(A8,1))</f>
        <v>9</v>
      </c>
      <c r="H8" s="27" t="str">
        <f>IF(LEFT(G8,1)="0",LEFT(G4,1)&amp;RIGHT(G8,LEN(G8)-1),IF(VALUE(G8)=10,VALUE("1"&amp;RIGHT(G4)),G8))</f>
        <v>9</v>
      </c>
      <c r="I8" s="118">
        <f t="shared" si="15"/>
        <v>9</v>
      </c>
      <c r="J8" s="119">
        <f t="shared" si="16"/>
        <v>26</v>
      </c>
      <c r="K8" s="121">
        <f t="shared" si="10"/>
        <v>9</v>
      </c>
      <c r="L8" s="34">
        <f t="shared" si="11"/>
        <v>1</v>
      </c>
      <c r="M8" s="34" t="str">
        <f t="shared" si="12"/>
        <v/>
      </c>
      <c r="N8" s="34">
        <f t="shared" si="13"/>
        <v>5</v>
      </c>
      <c r="O8" s="34">
        <f>SMALL(N4:N13,4)</f>
        <v>4</v>
      </c>
      <c r="P8" s="33">
        <f>LARGE(K4:K13,5)</f>
        <v>1</v>
      </c>
      <c r="Q8" s="33">
        <f>VLOOKUP(5,O4:P13,2,FALSE)</f>
        <v>4</v>
      </c>
      <c r="R8" s="33">
        <f>IF(L14&gt;0,Q8,I8)</f>
        <v>9</v>
      </c>
      <c r="T8" s="125">
        <f t="shared" si="14"/>
        <v>9</v>
      </c>
      <c r="W8" s="1">
        <v>6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39"/>
      <c r="AT8" s="165"/>
      <c r="AU8" s="166">
        <v>1</v>
      </c>
      <c r="AV8" s="166">
        <v>2</v>
      </c>
      <c r="AW8" s="166">
        <v>3</v>
      </c>
      <c r="AX8" s="166">
        <v>4</v>
      </c>
      <c r="AY8" s="166">
        <v>5</v>
      </c>
      <c r="AZ8" s="166">
        <v>6</v>
      </c>
      <c r="BA8" s="166">
        <v>7</v>
      </c>
      <c r="BB8" s="166">
        <v>8</v>
      </c>
      <c r="BC8" s="166">
        <v>9</v>
      </c>
      <c r="BD8" s="167">
        <v>10</v>
      </c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9"/>
    </row>
    <row r="9" spans="1:67">
      <c r="A9" s="60" t="s">
        <v>2551</v>
      </c>
      <c r="C9" s="422"/>
      <c r="E9" s="1">
        <v>6</v>
      </c>
      <c r="F9" s="1">
        <f>F2</f>
        <v>0</v>
      </c>
      <c r="J9" s="119">
        <f t="shared" si="16"/>
        <v>26</v>
      </c>
      <c r="K9" s="121">
        <f t="shared" si="10"/>
        <v>0</v>
      </c>
      <c r="L9" s="34">
        <f t="shared" si="11"/>
        <v>1</v>
      </c>
      <c r="M9" s="34" t="str">
        <f t="shared" si="12"/>
        <v/>
      </c>
      <c r="N9" s="34" t="str">
        <f t="shared" si="13"/>
        <v/>
      </c>
      <c r="O9" s="34" t="e">
        <f>SMALL(M4:M13,2)</f>
        <v>#NUM!</v>
      </c>
      <c r="P9" s="33">
        <f>LARGE(K4:K13,6)*-1</f>
        <v>0</v>
      </c>
      <c r="Q9" s="33" t="e">
        <f>VLOOKUP(6,O4:P13,2,FALSE)</f>
        <v>#N/A</v>
      </c>
      <c r="R9" s="33">
        <f>IF(L14&gt;0,Q9,I9)</f>
        <v>0</v>
      </c>
      <c r="T9" s="125">
        <f t="shared" si="14"/>
        <v>0</v>
      </c>
      <c r="W9" s="1">
        <v>7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39"/>
      <c r="AT9" s="168">
        <v>1</v>
      </c>
      <c r="AU9" s="173">
        <v>5</v>
      </c>
      <c r="AV9" s="173">
        <v>8</v>
      </c>
      <c r="AW9" s="173">
        <v>9</v>
      </c>
      <c r="AX9" s="173">
        <v>1</v>
      </c>
      <c r="AY9" s="173">
        <v>3</v>
      </c>
      <c r="AZ9" s="173">
        <v>4</v>
      </c>
      <c r="BA9" s="173">
        <v>40</v>
      </c>
      <c r="BB9" s="173">
        <v>81</v>
      </c>
      <c r="BC9" s="173">
        <v>70</v>
      </c>
      <c r="BD9" s="174">
        <v>25</v>
      </c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40"/>
    </row>
    <row r="10" spans="1:67">
      <c r="A10" s="60" t="s">
        <v>2552</v>
      </c>
      <c r="C10" s="422"/>
      <c r="E10" s="1">
        <v>7</v>
      </c>
      <c r="F10" s="1">
        <f>F2</f>
        <v>0</v>
      </c>
      <c r="J10" s="119">
        <f t="shared" si="16"/>
        <v>26</v>
      </c>
      <c r="K10" s="121">
        <f t="shared" si="10"/>
        <v>0</v>
      </c>
      <c r="L10" s="34">
        <f t="shared" si="11"/>
        <v>1</v>
      </c>
      <c r="M10" s="34" t="str">
        <f t="shared" si="12"/>
        <v/>
      </c>
      <c r="N10" s="34" t="str">
        <f t="shared" si="13"/>
        <v/>
      </c>
      <c r="O10" s="34" t="e">
        <f>SMALL(N4:N13,7)</f>
        <v>#NUM!</v>
      </c>
      <c r="P10" s="33">
        <f>LARGE(K4:K13,7)*1</f>
        <v>0</v>
      </c>
      <c r="Q10" s="33" t="e">
        <f>VLOOKUP(7,O4:P13,2,FALSE)</f>
        <v>#N/A</v>
      </c>
      <c r="R10" s="33">
        <f>IF(L14&gt;0,Q10,I10)</f>
        <v>0</v>
      </c>
      <c r="T10" s="125">
        <f t="shared" si="14"/>
        <v>0</v>
      </c>
      <c r="W10" s="1">
        <v>8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39"/>
      <c r="AT10" s="168">
        <v>2</v>
      </c>
      <c r="AU10" s="173">
        <v>4</v>
      </c>
      <c r="AV10" s="173">
        <v>3</v>
      </c>
      <c r="AW10" s="173">
        <v>87</v>
      </c>
      <c r="AX10" s="173">
        <v>5</v>
      </c>
      <c r="AY10" s="173">
        <v>2</v>
      </c>
      <c r="AZ10" s="173">
        <v>32</v>
      </c>
      <c r="BA10" s="173">
        <v>98</v>
      </c>
      <c r="BB10" s="173">
        <v>76</v>
      </c>
      <c r="BC10" s="173">
        <v>65</v>
      </c>
      <c r="BD10" s="174">
        <v>10</v>
      </c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9"/>
    </row>
    <row r="11" spans="1:67">
      <c r="A11" s="60" t="s">
        <v>2553</v>
      </c>
      <c r="C11" s="422"/>
      <c r="E11" s="1">
        <v>8</v>
      </c>
      <c r="F11" s="1">
        <f>F2</f>
        <v>0</v>
      </c>
      <c r="J11" s="119">
        <f t="shared" si="16"/>
        <v>26</v>
      </c>
      <c r="K11" s="121">
        <f t="shared" si="10"/>
        <v>0</v>
      </c>
      <c r="L11" s="34">
        <f t="shared" si="11"/>
        <v>1</v>
      </c>
      <c r="M11" s="34" t="str">
        <f t="shared" si="12"/>
        <v/>
      </c>
      <c r="N11" s="34" t="str">
        <f t="shared" si="13"/>
        <v/>
      </c>
      <c r="O11" s="34" t="e">
        <f>SMALL(M4:M13,3)</f>
        <v>#NUM!</v>
      </c>
      <c r="P11" s="33">
        <f>LARGE(K4:K13,8)*-1</f>
        <v>0</v>
      </c>
      <c r="Q11" s="33" t="e">
        <f>VLOOKUP(8,O4:P13,2,FALSE)</f>
        <v>#N/A</v>
      </c>
      <c r="R11" s="33">
        <f>IF(L14&gt;0,Q11,I11)</f>
        <v>0</v>
      </c>
      <c r="T11" s="125">
        <f t="shared" si="14"/>
        <v>0</v>
      </c>
      <c r="W11" s="1">
        <v>9</v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39"/>
      <c r="AT11" s="168">
        <v>3</v>
      </c>
      <c r="AU11" s="173">
        <v>1</v>
      </c>
      <c r="AV11" s="173">
        <v>6</v>
      </c>
      <c r="AW11" s="173">
        <v>5</v>
      </c>
      <c r="AX11" s="173">
        <v>7</v>
      </c>
      <c r="AY11" s="173">
        <v>94</v>
      </c>
      <c r="AZ11" s="173">
        <v>8</v>
      </c>
      <c r="BA11" s="173">
        <v>6</v>
      </c>
      <c r="BB11" s="173">
        <v>49</v>
      </c>
      <c r="BC11" s="173">
        <v>38</v>
      </c>
      <c r="BD11" s="174">
        <v>83</v>
      </c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9"/>
    </row>
    <row r="12" spans="1:67">
      <c r="A12" s="60" t="s">
        <v>2554</v>
      </c>
      <c r="C12" s="422"/>
      <c r="E12" s="1">
        <v>9</v>
      </c>
      <c r="F12" s="1">
        <f>F2</f>
        <v>0</v>
      </c>
      <c r="J12" s="119">
        <f t="shared" si="16"/>
        <v>26</v>
      </c>
      <c r="K12" s="121">
        <f t="shared" si="10"/>
        <v>0</v>
      </c>
      <c r="L12" s="34">
        <f t="shared" si="11"/>
        <v>1</v>
      </c>
      <c r="M12" s="34" t="str">
        <f t="shared" si="12"/>
        <v/>
      </c>
      <c r="N12" s="34" t="str">
        <f t="shared" si="13"/>
        <v/>
      </c>
      <c r="O12" s="34" t="e">
        <f>SMALL(N4:N13,6)</f>
        <v>#NUM!</v>
      </c>
      <c r="P12" s="33">
        <f>LARGE(K4:K13,9)</f>
        <v>0</v>
      </c>
      <c r="Q12" s="33" t="e">
        <f>VLOOKUP(9,O4:P13,2,FALSE)</f>
        <v>#N/A</v>
      </c>
      <c r="R12" s="33">
        <f>IF(L14&gt;0,Q12,I12)</f>
        <v>0</v>
      </c>
      <c r="T12" s="125">
        <f t="shared" si="14"/>
        <v>0</v>
      </c>
      <c r="W12" s="1">
        <v>10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9"/>
      <c r="AT12" s="168">
        <v>4</v>
      </c>
      <c r="AU12" s="173">
        <v>7</v>
      </c>
      <c r="AV12" s="173">
        <v>2</v>
      </c>
      <c r="AW12" s="173">
        <v>1</v>
      </c>
      <c r="AX12" s="173">
        <v>38</v>
      </c>
      <c r="AY12" s="173">
        <v>5</v>
      </c>
      <c r="AZ12" s="173">
        <v>61</v>
      </c>
      <c r="BA12" s="173">
        <v>27</v>
      </c>
      <c r="BB12" s="173">
        <v>50</v>
      </c>
      <c r="BC12" s="173">
        <v>94</v>
      </c>
      <c r="BD12" s="174">
        <v>49</v>
      </c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9"/>
    </row>
    <row r="13" spans="1:67">
      <c r="A13" s="60" t="s">
        <v>2555</v>
      </c>
      <c r="C13" s="422"/>
      <c r="E13" s="1">
        <v>10</v>
      </c>
      <c r="F13" s="1">
        <f>F2</f>
        <v>0</v>
      </c>
      <c r="J13" s="119">
        <f t="shared" si="16"/>
        <v>26</v>
      </c>
      <c r="K13" s="121">
        <f t="shared" si="10"/>
        <v>0</v>
      </c>
      <c r="L13" s="34">
        <f t="shared" si="11"/>
        <v>1</v>
      </c>
      <c r="M13" s="34" t="str">
        <f t="shared" si="12"/>
        <v/>
      </c>
      <c r="N13" s="34" t="str">
        <f t="shared" si="13"/>
        <v/>
      </c>
      <c r="O13" s="34" t="e">
        <f>SMALL(M4:M13,1)</f>
        <v>#NUM!</v>
      </c>
      <c r="P13" s="33">
        <f>LARGE(K4:K13,10)*-1</f>
        <v>0</v>
      </c>
      <c r="Q13" s="33" t="e">
        <f>VLOOKUP(10,O4:P13,2,FALSE)</f>
        <v>#N/A</v>
      </c>
      <c r="R13" s="33">
        <f>IF(L14&gt;0,Q13,I13)</f>
        <v>0</v>
      </c>
      <c r="T13" s="125">
        <f t="shared" si="14"/>
        <v>0</v>
      </c>
      <c r="W13" s="128" t="s">
        <v>1451</v>
      </c>
      <c r="X13" s="129">
        <f>SUM(X3:X12)</f>
        <v>26</v>
      </c>
      <c r="Y13" s="129">
        <f t="shared" ref="Y13:AG13" si="17">SUM(Y3:Y12)</f>
        <v>28</v>
      </c>
      <c r="Z13" s="129">
        <f t="shared" ca="1" si="17"/>
        <v>42</v>
      </c>
      <c r="AA13" s="129">
        <f t="shared" ca="1" si="17"/>
        <v>87</v>
      </c>
      <c r="AB13" s="129">
        <f t="shared" ca="1" si="17"/>
        <v>46</v>
      </c>
      <c r="AC13" s="129">
        <f t="shared" ca="1" si="17"/>
        <v>204</v>
      </c>
      <c r="AD13" s="129">
        <f t="shared" ca="1" si="17"/>
        <v>199</v>
      </c>
      <c r="AE13" s="129">
        <f t="shared" si="17"/>
        <v>288</v>
      </c>
      <c r="AF13" s="129">
        <f t="shared" si="17"/>
        <v>288</v>
      </c>
      <c r="AG13" s="129">
        <f t="shared" si="17"/>
        <v>243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39"/>
      <c r="AT13" s="168">
        <v>5</v>
      </c>
      <c r="AU13" s="173">
        <v>9</v>
      </c>
      <c r="AV13" s="173">
        <v>9</v>
      </c>
      <c r="AW13" s="173">
        <v>4</v>
      </c>
      <c r="AX13" s="173">
        <v>6</v>
      </c>
      <c r="AY13" s="173">
        <v>8</v>
      </c>
      <c r="AZ13" s="173">
        <v>90</v>
      </c>
      <c r="BA13" s="173">
        <v>5</v>
      </c>
      <c r="BB13" s="173">
        <v>32</v>
      </c>
      <c r="BC13" s="173">
        <v>21</v>
      </c>
      <c r="BD13" s="174">
        <v>76</v>
      </c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9"/>
    </row>
    <row r="14" spans="1:67">
      <c r="A14" s="60"/>
      <c r="C14" s="422"/>
      <c r="G14" s="117"/>
      <c r="H14" s="1"/>
      <c r="I14" s="115"/>
      <c r="J14" s="116"/>
      <c r="K14" s="121"/>
      <c r="L14" s="34">
        <f>COUNTIF(L4:L13,-1)</f>
        <v>0</v>
      </c>
      <c r="T14" s="125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39"/>
      <c r="AT14" s="168">
        <v>6</v>
      </c>
      <c r="AU14" s="173"/>
      <c r="AV14" s="173"/>
      <c r="AW14" s="173"/>
      <c r="AX14" s="173"/>
      <c r="AY14" s="173"/>
      <c r="AZ14" s="173"/>
      <c r="BA14" s="173"/>
      <c r="BB14" s="173"/>
      <c r="BC14" s="173"/>
      <c r="BD14" s="17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9"/>
    </row>
    <row r="15" spans="1:67">
      <c r="A15" s="60"/>
      <c r="K15" s="121"/>
      <c r="T15" s="12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39"/>
      <c r="AT15" s="168">
        <v>7</v>
      </c>
      <c r="AU15" s="173"/>
      <c r="AV15" s="173"/>
      <c r="AW15" s="173"/>
      <c r="AX15" s="173"/>
      <c r="AY15" s="173"/>
      <c r="AZ15" s="173"/>
      <c r="BA15" s="173"/>
      <c r="BB15" s="173"/>
      <c r="BC15" s="173"/>
      <c r="BD15" s="17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9"/>
    </row>
    <row r="16" spans="1:67">
      <c r="A16" s="203" t="s">
        <v>452</v>
      </c>
      <c r="K16" s="121"/>
      <c r="T16" s="125"/>
      <c r="X16" s="41">
        <v>11</v>
      </c>
      <c r="Y16" s="41">
        <v>12</v>
      </c>
      <c r="Z16" s="41">
        <v>13</v>
      </c>
      <c r="AA16" s="41">
        <v>14</v>
      </c>
      <c r="AB16" s="41">
        <v>15</v>
      </c>
      <c r="AC16" s="41">
        <v>16</v>
      </c>
      <c r="AD16" s="41">
        <v>17</v>
      </c>
      <c r="AE16" s="41">
        <v>18</v>
      </c>
      <c r="AF16" s="41">
        <v>19</v>
      </c>
      <c r="AG16" s="41">
        <v>20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39"/>
      <c r="AT16" s="168">
        <v>8</v>
      </c>
      <c r="AU16" s="173"/>
      <c r="AV16" s="173"/>
      <c r="AW16" s="173"/>
      <c r="AX16" s="173"/>
      <c r="AY16" s="173"/>
      <c r="AZ16" s="173"/>
      <c r="BA16" s="173"/>
      <c r="BB16" s="173"/>
      <c r="BC16" s="173"/>
      <c r="BD16" s="17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9"/>
    </row>
    <row r="17" spans="1:67">
      <c r="A17" s="60"/>
      <c r="F17" s="1">
        <f>AV7</f>
        <v>0</v>
      </c>
      <c r="K17" s="121"/>
      <c r="T17" s="125"/>
      <c r="W17" s="1">
        <v>1</v>
      </c>
      <c r="X17" s="42">
        <f ca="1">T154</f>
        <v>319</v>
      </c>
      <c r="Y17" s="42">
        <f ca="1">T169</f>
        <v>184</v>
      </c>
      <c r="Z17" s="42">
        <f ca="1">T184</f>
        <v>614</v>
      </c>
      <c r="AA17" s="42">
        <f ca="1">T199</f>
        <v>817</v>
      </c>
      <c r="AB17" s="42">
        <f ca="1">T214</f>
        <v>614</v>
      </c>
      <c r="AC17" s="42">
        <f ca="1">T229</f>
        <v>386</v>
      </c>
      <c r="AD17" s="42">
        <f ca="1">T244</f>
        <v>582</v>
      </c>
      <c r="AE17" s="42">
        <f ca="1">T259</f>
        <v>9602</v>
      </c>
      <c r="AF17" s="42">
        <f ca="1">T274</f>
        <v>6345</v>
      </c>
      <c r="AG17" s="42">
        <f ca="1">T289</f>
        <v>9026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39"/>
      <c r="AT17" s="168">
        <v>9</v>
      </c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9"/>
    </row>
    <row r="18" spans="1:67">
      <c r="A18" s="60" t="s">
        <v>440</v>
      </c>
      <c r="E18" s="1" t="s">
        <v>396</v>
      </c>
      <c r="F18" s="1" t="s">
        <v>444</v>
      </c>
      <c r="G18" s="27" t="s">
        <v>337</v>
      </c>
      <c r="H18" s="27" t="s">
        <v>338</v>
      </c>
      <c r="J18" s="119" t="s">
        <v>1447</v>
      </c>
      <c r="K18" s="121"/>
      <c r="R18" s="33" t="s">
        <v>1449</v>
      </c>
      <c r="S18" s="27"/>
      <c r="T18" s="125"/>
      <c r="W18" s="1">
        <v>2</v>
      </c>
      <c r="X18" s="42">
        <f t="shared" ref="X18:X21" ca="1" si="18">T155</f>
        <v>753</v>
      </c>
      <c r="Y18" s="42">
        <f t="shared" ref="Y18:Y21" ca="1" si="19">T170</f>
        <v>740</v>
      </c>
      <c r="Z18" s="42">
        <f t="shared" ref="Z18:Z23" ca="1" si="20">T185</f>
        <v>270</v>
      </c>
      <c r="AA18" s="42">
        <f t="shared" ref="AA18:AA23" ca="1" si="21">T200</f>
        <v>140</v>
      </c>
      <c r="AB18" s="42">
        <f t="shared" ref="AB18:AB23" ca="1" si="22">T215</f>
        <v>725</v>
      </c>
      <c r="AC18" s="42">
        <f t="shared" ref="AC18:AC26" ca="1" si="23">T230</f>
        <v>197</v>
      </c>
      <c r="AD18" s="42">
        <f t="shared" ref="AD18:AD26" ca="1" si="24">T245</f>
        <v>360</v>
      </c>
      <c r="AE18" s="42">
        <f t="shared" ref="AE18:AE26" ca="1" si="25">T260</f>
        <v>1824</v>
      </c>
      <c r="AF18" s="42">
        <f t="shared" ref="AF18:AF26" ca="1" si="26">T275</f>
        <v>8567</v>
      </c>
      <c r="AG18" s="42">
        <f t="shared" ref="AG18:AG26" ca="1" si="27">T290</f>
        <v>1248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39"/>
      <c r="AT18" s="169">
        <v>10</v>
      </c>
      <c r="AU18" s="175"/>
      <c r="AV18" s="175"/>
      <c r="AW18" s="175"/>
      <c r="AX18" s="175"/>
      <c r="AY18" s="175"/>
      <c r="AZ18" s="175"/>
      <c r="BA18" s="175"/>
      <c r="BB18" s="175"/>
      <c r="BC18" s="175"/>
      <c r="BD18" s="176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9"/>
    </row>
    <row r="19" spans="1:67" ht="14.25" thickBot="1">
      <c r="A19" s="60" t="s">
        <v>2556</v>
      </c>
      <c r="B19" s="127">
        <v>0</v>
      </c>
      <c r="C19" s="127">
        <v>0</v>
      </c>
      <c r="E19" s="1">
        <v>1</v>
      </c>
      <c r="F19" s="1">
        <f>F17</f>
        <v>0</v>
      </c>
      <c r="G19" s="27" t="str">
        <f>IF(RIGHT(A9,1)="0",RIGHT(A7,1),RIGHT(A9,1))</f>
        <v>8</v>
      </c>
      <c r="H19" s="27" t="str">
        <f>IF(LEFT(G19,1)="0",LEFT(G25,1)&amp;RIGHT(G19,LEN(G19)-1),IF(VALUE(G19)=10,VALUE("1"&amp;RIGHT(G25)),G19))</f>
        <v>8</v>
      </c>
      <c r="I19" s="118">
        <f>H19*1</f>
        <v>8</v>
      </c>
      <c r="J19" s="119">
        <f>I19</f>
        <v>8</v>
      </c>
      <c r="K19" s="121">
        <f>ABS(I19)</f>
        <v>8</v>
      </c>
      <c r="L19" s="34">
        <f>IF(J19&lt;0,-1,1)</f>
        <v>1</v>
      </c>
      <c r="M19" s="34" t="str">
        <f>IF(I19&lt;0,E19,"")</f>
        <v/>
      </c>
      <c r="N19" s="34">
        <f>IF(I19&gt;0,E19,"")</f>
        <v>1</v>
      </c>
      <c r="O19" s="34">
        <f>SMALL(N19:N28,2)</f>
        <v>2</v>
      </c>
      <c r="P19" s="33">
        <f>LARGE(K19:K28,1)</f>
        <v>9</v>
      </c>
      <c r="Q19" s="33">
        <f>VLOOKUP(1,O19:P28,2,FALSE)</f>
        <v>6</v>
      </c>
      <c r="R19" s="33">
        <f>IF(L29&gt;0,Q19,I19)</f>
        <v>8</v>
      </c>
      <c r="T19" s="125">
        <f>IF($E$1=1,R19*1,K19*1)</f>
        <v>8</v>
      </c>
      <c r="W19" s="1">
        <v>3</v>
      </c>
      <c r="X19" s="42">
        <f t="shared" ca="1" si="18"/>
        <v>531</v>
      </c>
      <c r="Y19" s="42">
        <f t="shared" ca="1" si="19"/>
        <v>639</v>
      </c>
      <c r="Z19" s="42">
        <f t="shared" ca="1" si="20"/>
        <v>836</v>
      </c>
      <c r="AA19" s="42">
        <f t="shared" ca="1" si="21"/>
        <v>695</v>
      </c>
      <c r="AB19" s="42">
        <f t="shared" ca="1" si="22"/>
        <v>-947</v>
      </c>
      <c r="AC19" s="42">
        <f t="shared" ca="1" si="23"/>
        <v>975</v>
      </c>
      <c r="AD19" s="42">
        <f t="shared" ca="1" si="24"/>
        <v>926</v>
      </c>
      <c r="AE19" s="42">
        <f t="shared" ca="1" si="25"/>
        <v>6379</v>
      </c>
      <c r="AF19" s="42">
        <f t="shared" ca="1" si="26"/>
        <v>-1205</v>
      </c>
      <c r="AG19" s="42">
        <f t="shared" ca="1" si="27"/>
        <v>2359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39"/>
      <c r="AT19" s="170" t="s">
        <v>1451</v>
      </c>
      <c r="AU19" s="171">
        <f>SUM(AU9:AU18)</f>
        <v>26</v>
      </c>
      <c r="AV19" s="171">
        <f t="shared" ref="AV19:BD19" si="28">SUM(AV9:AV18)</f>
        <v>28</v>
      </c>
      <c r="AW19" s="171">
        <f t="shared" si="28"/>
        <v>106</v>
      </c>
      <c r="AX19" s="171">
        <f t="shared" si="28"/>
        <v>57</v>
      </c>
      <c r="AY19" s="171">
        <f t="shared" si="28"/>
        <v>112</v>
      </c>
      <c r="AZ19" s="171">
        <f t="shared" si="28"/>
        <v>195</v>
      </c>
      <c r="BA19" s="171">
        <f t="shared" si="28"/>
        <v>176</v>
      </c>
      <c r="BB19" s="171">
        <f t="shared" si="28"/>
        <v>288</v>
      </c>
      <c r="BC19" s="171">
        <f t="shared" si="28"/>
        <v>288</v>
      </c>
      <c r="BD19" s="172">
        <f t="shared" si="28"/>
        <v>243</v>
      </c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9"/>
    </row>
    <row r="20" spans="1:67">
      <c r="A20" s="60" t="s">
        <v>2557</v>
      </c>
      <c r="E20" s="1">
        <v>2</v>
      </c>
      <c r="F20" s="1">
        <f>F17</f>
        <v>0</v>
      </c>
      <c r="G20" s="27" t="str">
        <f>IF(RIGHT(A10,1)="0",RIGHT(A4,1),RIGHT(A10,1))</f>
        <v>3</v>
      </c>
      <c r="H20" s="27" t="str">
        <f>IF(LEFT(G20,1)="0",LEFT(G25,1)&amp;RIGHT(G20,LEN(G20)-1),IF(VALUE(G20)=10,VALUE("1"&amp;RIGHT(G25)),G20))</f>
        <v>3</v>
      </c>
      <c r="I20" s="118">
        <f>H20*1</f>
        <v>3</v>
      </c>
      <c r="J20" s="119">
        <f>J19+I20</f>
        <v>11</v>
      </c>
      <c r="K20" s="121">
        <f t="shared" ref="K20:K28" si="29">ABS(I20)</f>
        <v>3</v>
      </c>
      <c r="L20" s="34">
        <f t="shared" ref="L20:L28" si="30">IF(J20&lt;0,-1,1)</f>
        <v>1</v>
      </c>
      <c r="M20" s="34" t="str">
        <f t="shared" ref="M20:M28" si="31">IF(I20&lt;0,E20,"")</f>
        <v/>
      </c>
      <c r="N20" s="34">
        <f t="shared" ref="N20:N28" si="32">IF(I20&gt;0,E20,"")</f>
        <v>2</v>
      </c>
      <c r="O20" s="34">
        <f>SMALL(N19:N28,3)</f>
        <v>3</v>
      </c>
      <c r="P20" s="33">
        <f>LARGE(K19:K28,2)</f>
        <v>8</v>
      </c>
      <c r="Q20" s="33">
        <f>VLOOKUP(2,O19:P28,2,FALSE)</f>
        <v>9</v>
      </c>
      <c r="R20" s="33">
        <f>IF(L29&gt;0,Q20,I20)</f>
        <v>3</v>
      </c>
      <c r="T20" s="125">
        <f t="shared" ref="T20:T28" si="33">IF($E$1=1,R20*1,K20*1)</f>
        <v>3</v>
      </c>
      <c r="W20" s="1">
        <v>4</v>
      </c>
      <c r="X20" s="42">
        <f t="shared" ca="1" si="18"/>
        <v>420</v>
      </c>
      <c r="Y20" s="42">
        <f t="shared" ca="1" si="19"/>
        <v>851</v>
      </c>
      <c r="Z20" s="42">
        <f t="shared" ca="1" si="20"/>
        <v>492</v>
      </c>
      <c r="AA20" s="42">
        <f t="shared" ca="1" si="21"/>
        <v>362</v>
      </c>
      <c r="AB20" s="42">
        <f t="shared" ca="1" si="22"/>
        <v>492</v>
      </c>
      <c r="AC20" s="42">
        <f t="shared" ca="1" si="23"/>
        <v>864</v>
      </c>
      <c r="AD20" s="42">
        <f t="shared" ca="1" si="24"/>
        <v>-693</v>
      </c>
      <c r="AE20" s="42">
        <f t="shared" ca="1" si="25"/>
        <v>5713</v>
      </c>
      <c r="AF20" s="42">
        <f t="shared" ca="1" si="26"/>
        <v>7456</v>
      </c>
      <c r="AG20" s="42">
        <f t="shared" ca="1" si="27"/>
        <v>5682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39"/>
      <c r="AT20" s="1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9"/>
    </row>
    <row r="21" spans="1:67" ht="14.25" thickBot="1">
      <c r="A21" s="60" t="s">
        <v>2558</v>
      </c>
      <c r="C21" s="422" t="s">
        <v>1825</v>
      </c>
      <c r="E21" s="1">
        <v>3</v>
      </c>
      <c r="F21" s="1">
        <f>F17</f>
        <v>0</v>
      </c>
      <c r="G21" s="27" t="str">
        <f>IF(RIGHT(A11,1)="0",RIGHT(A4,1),RIGHT(A11,1))</f>
        <v>6</v>
      </c>
      <c r="H21" s="27" t="str">
        <f>IF(LEFT(G21,1)="0",LEFT(G25,1)&amp;RIGHT(G21,LEN(G21)-1),IF(VALUE(G21)=10,VALUE("1"&amp;RIGHT(G25)),G21))</f>
        <v>6</v>
      </c>
      <c r="I21" s="118">
        <f>IF(OR(C19=1,C19=2),H21*-1,H21*1)</f>
        <v>6</v>
      </c>
      <c r="J21" s="119">
        <f t="shared" ref="J21:J28" si="34">J20+I21</f>
        <v>17</v>
      </c>
      <c r="K21" s="121">
        <f t="shared" si="29"/>
        <v>6</v>
      </c>
      <c r="L21" s="34">
        <f t="shared" si="30"/>
        <v>1</v>
      </c>
      <c r="M21" s="34" t="str">
        <f t="shared" si="31"/>
        <v/>
      </c>
      <c r="N21" s="34">
        <f t="shared" si="32"/>
        <v>3</v>
      </c>
      <c r="O21" s="34">
        <f>SMALL(N19:N28,1)</f>
        <v>1</v>
      </c>
      <c r="P21" s="33">
        <f>LARGE(K19:K28,3)</f>
        <v>6</v>
      </c>
      <c r="Q21" s="33">
        <f>VLOOKUP(3,O19:P28,2,FALSE)</f>
        <v>8</v>
      </c>
      <c r="R21" s="33">
        <f>IF(L29&gt;0,Q21,I21)</f>
        <v>6</v>
      </c>
      <c r="T21" s="125">
        <f t="shared" si="33"/>
        <v>6</v>
      </c>
      <c r="W21" s="1">
        <v>5</v>
      </c>
      <c r="X21" s="42">
        <f t="shared" ca="1" si="18"/>
        <v>975</v>
      </c>
      <c r="Y21" s="42">
        <f t="shared" ca="1" si="19"/>
        <v>173</v>
      </c>
      <c r="Z21" s="42">
        <f t="shared" ca="1" si="20"/>
        <v>-947</v>
      </c>
      <c r="AA21" s="42">
        <f t="shared" ca="1" si="21"/>
        <v>473</v>
      </c>
      <c r="AB21" s="42">
        <f t="shared" ca="1" si="22"/>
        <v>658</v>
      </c>
      <c r="AC21" s="42">
        <f t="shared" ca="1" si="23"/>
        <v>420</v>
      </c>
      <c r="AD21" s="42">
        <f t="shared" ca="1" si="24"/>
        <v>537</v>
      </c>
      <c r="AE21" s="42">
        <f t="shared" ca="1" si="25"/>
        <v>7480</v>
      </c>
      <c r="AF21" s="42">
        <f t="shared" ca="1" si="26"/>
        <v>-3789</v>
      </c>
      <c r="AG21" s="42">
        <f t="shared" ca="1" si="27"/>
        <v>7804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39"/>
      <c r="AS21" s="424"/>
      <c r="AT21" s="424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180"/>
    </row>
    <row r="22" spans="1:67">
      <c r="A22" s="60" t="s">
        <v>2559</v>
      </c>
      <c r="C22" s="422"/>
      <c r="E22" s="1">
        <v>4</v>
      </c>
      <c r="F22" s="1">
        <f>F17</f>
        <v>0</v>
      </c>
      <c r="G22" s="27" t="str">
        <f>IF(RIGHT(A12,1)="0",RIGHT(A4,1),RIGHT(A12,1))</f>
        <v>2</v>
      </c>
      <c r="H22" s="27" t="str">
        <f>IF(LEFT(G22,1)="0",LEFT(G25,1)&amp;RIGHT(G22,LEN(G22)-1),IF(VALUE(G22)=10,VALUE("1"&amp;RIGHT(G25)),G22))</f>
        <v>2</v>
      </c>
      <c r="I22" s="118">
        <f>IF(AND(C19&gt;=1,C19&lt;=5),H22*-1,H22*1)</f>
        <v>2</v>
      </c>
      <c r="J22" s="119">
        <f t="shared" si="34"/>
        <v>19</v>
      </c>
      <c r="K22" s="121">
        <f t="shared" si="29"/>
        <v>2</v>
      </c>
      <c r="L22" s="34">
        <f t="shared" si="30"/>
        <v>1</v>
      </c>
      <c r="M22" s="34" t="str">
        <f t="shared" si="31"/>
        <v/>
      </c>
      <c r="N22" s="34">
        <f t="shared" si="32"/>
        <v>4</v>
      </c>
      <c r="O22" s="34">
        <f>SMALL(N19:N28,5)</f>
        <v>5</v>
      </c>
      <c r="P22" s="33">
        <f>LARGE(K19:K28,4)</f>
        <v>3</v>
      </c>
      <c r="Q22" s="33">
        <f>VLOOKUP(4,O19:P28,2,FALSE)</f>
        <v>2</v>
      </c>
      <c r="R22" s="33">
        <f>IF(L29&gt;0,Q22,I22)</f>
        <v>2</v>
      </c>
      <c r="T22" s="125">
        <f t="shared" si="33"/>
        <v>2</v>
      </c>
      <c r="W22" s="1">
        <v>6</v>
      </c>
      <c r="X22" s="42"/>
      <c r="Y22" s="42"/>
      <c r="Z22" s="42">
        <f t="shared" ca="1" si="20"/>
        <v>725</v>
      </c>
      <c r="AA22" s="42">
        <f t="shared" ca="1" si="21"/>
        <v>839</v>
      </c>
      <c r="AB22" s="42">
        <f t="shared" ca="1" si="22"/>
        <v>169</v>
      </c>
      <c r="AC22" s="42">
        <f t="shared" ca="1" si="23"/>
        <v>753</v>
      </c>
      <c r="AD22" s="42">
        <f t="shared" ca="1" si="24"/>
        <v>-704</v>
      </c>
      <c r="AE22" s="42">
        <f t="shared" ca="1" si="25"/>
        <v>2935</v>
      </c>
      <c r="AF22" s="42">
        <f t="shared" ca="1" si="26"/>
        <v>4123</v>
      </c>
      <c r="AG22" s="42">
        <f t="shared" ca="1" si="27"/>
        <v>8915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39"/>
      <c r="AT22" s="165"/>
      <c r="AU22" s="166">
        <v>11</v>
      </c>
      <c r="AV22" s="166">
        <v>12</v>
      </c>
      <c r="AW22" s="166">
        <v>13</v>
      </c>
      <c r="AX22" s="166">
        <v>14</v>
      </c>
      <c r="AY22" s="166">
        <v>15</v>
      </c>
      <c r="AZ22" s="166">
        <v>16</v>
      </c>
      <c r="BA22" s="166">
        <v>17</v>
      </c>
      <c r="BB22" s="166">
        <v>18</v>
      </c>
      <c r="BC22" s="166">
        <v>19</v>
      </c>
      <c r="BD22" s="167">
        <v>20</v>
      </c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9"/>
    </row>
    <row r="23" spans="1:67">
      <c r="A23" s="60" t="s">
        <v>2560</v>
      </c>
      <c r="C23" s="422"/>
      <c r="E23" s="1">
        <v>5</v>
      </c>
      <c r="F23" s="1">
        <f>F17</f>
        <v>0</v>
      </c>
      <c r="G23" s="27" t="str">
        <f>IF(RIGHT(A13,1)="0",RIGHT(A4,1),RIGHT(A13,1))</f>
        <v>9</v>
      </c>
      <c r="H23" s="27" t="str">
        <f>IF(LEFT(G23,1)="0",LEFT(G19,1)&amp;RIGHT(G23,LEN(G23)-1),IF(VALUE(G23)=10,VALUE("1"&amp;RIGHT(G19)),G23))</f>
        <v>9</v>
      </c>
      <c r="I23" s="118">
        <f>IF(AND(C19&gt;=3,C19&lt;=7),H23*-1,H23*1)</f>
        <v>9</v>
      </c>
      <c r="J23" s="119">
        <f t="shared" si="34"/>
        <v>28</v>
      </c>
      <c r="K23" s="121">
        <f t="shared" si="29"/>
        <v>9</v>
      </c>
      <c r="L23" s="34">
        <f t="shared" si="30"/>
        <v>1</v>
      </c>
      <c r="M23" s="34" t="str">
        <f t="shared" si="31"/>
        <v/>
      </c>
      <c r="N23" s="34">
        <f t="shared" si="32"/>
        <v>5</v>
      </c>
      <c r="O23" s="34">
        <f>SMALL(N19:N28,4)</f>
        <v>4</v>
      </c>
      <c r="P23" s="33">
        <f>LARGE(K19:K28,5)</f>
        <v>2</v>
      </c>
      <c r="Q23" s="33">
        <f>VLOOKUP(5,O19:P28,2,FALSE)</f>
        <v>3</v>
      </c>
      <c r="R23" s="33">
        <f>IF(L29&gt;0,Q23,I23)</f>
        <v>9</v>
      </c>
      <c r="T23" s="125">
        <f t="shared" si="33"/>
        <v>9</v>
      </c>
      <c r="W23" s="1">
        <v>7</v>
      </c>
      <c r="X23" s="42"/>
      <c r="Y23" s="42"/>
      <c r="Z23" s="42">
        <f t="shared" ca="1" si="20"/>
        <v>-169</v>
      </c>
      <c r="AA23" s="42">
        <f t="shared" ca="1" si="21"/>
        <v>928</v>
      </c>
      <c r="AB23" s="42">
        <f t="shared" ca="1" si="22"/>
        <v>-381</v>
      </c>
      <c r="AC23" s="42">
        <f t="shared" ca="1" si="23"/>
        <v>319</v>
      </c>
      <c r="AD23" s="42">
        <f t="shared" ca="1" si="24"/>
        <v>-259</v>
      </c>
      <c r="AE23" s="42">
        <f t="shared" ca="1" si="25"/>
        <v>5268</v>
      </c>
      <c r="AF23" s="42">
        <f t="shared" ca="1" si="26"/>
        <v>5234</v>
      </c>
      <c r="AG23" s="42">
        <f t="shared" ca="1" si="27"/>
        <v>3460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39"/>
      <c r="AT23" s="168">
        <v>1</v>
      </c>
      <c r="AU23" s="173">
        <v>319</v>
      </c>
      <c r="AV23" s="173">
        <v>184</v>
      </c>
      <c r="AW23" s="173">
        <v>614</v>
      </c>
      <c r="AX23" s="173">
        <v>817</v>
      </c>
      <c r="AY23" s="173">
        <v>614</v>
      </c>
      <c r="AZ23" s="173">
        <v>386</v>
      </c>
      <c r="BA23" s="173">
        <v>582</v>
      </c>
      <c r="BB23" s="173">
        <v>9602</v>
      </c>
      <c r="BC23" s="173">
        <v>6345</v>
      </c>
      <c r="BD23" s="174">
        <v>9026</v>
      </c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9"/>
    </row>
    <row r="24" spans="1:67">
      <c r="A24" s="60" t="s">
        <v>2561</v>
      </c>
      <c r="C24" s="422"/>
      <c r="E24" s="1">
        <v>6</v>
      </c>
      <c r="F24" s="1">
        <f>F17</f>
        <v>0</v>
      </c>
      <c r="J24" s="119">
        <f t="shared" si="34"/>
        <v>28</v>
      </c>
      <c r="K24" s="121">
        <f t="shared" si="29"/>
        <v>0</v>
      </c>
      <c r="L24" s="34">
        <f t="shared" si="30"/>
        <v>1</v>
      </c>
      <c r="M24" s="34" t="str">
        <f t="shared" si="31"/>
        <v/>
      </c>
      <c r="N24" s="34" t="str">
        <f t="shared" si="32"/>
        <v/>
      </c>
      <c r="O24" s="34" t="e">
        <f>SMALL(M19:M28,2)</f>
        <v>#NUM!</v>
      </c>
      <c r="P24" s="33">
        <f>LARGE(K19:K28,6)*-1</f>
        <v>0</v>
      </c>
      <c r="Q24" s="33" t="e">
        <f>VLOOKUP(6,O19:P28,2,FALSE)</f>
        <v>#N/A</v>
      </c>
      <c r="R24" s="33">
        <f>IF(L29&gt;0,Q24,I24)</f>
        <v>0</v>
      </c>
      <c r="T24" s="125">
        <f t="shared" si="33"/>
        <v>0</v>
      </c>
      <c r="W24" s="1">
        <v>8</v>
      </c>
      <c r="X24" s="42"/>
      <c r="Y24" s="42"/>
      <c r="Z24" s="42"/>
      <c r="AA24" s="42"/>
      <c r="AB24" s="42"/>
      <c r="AC24" s="42">
        <f t="shared" ca="1" si="23"/>
        <v>642</v>
      </c>
      <c r="AD24" s="42">
        <f t="shared" ca="1" si="24"/>
        <v>148</v>
      </c>
      <c r="AE24" s="42">
        <f t="shared" ca="1" si="25"/>
        <v>6724</v>
      </c>
      <c r="AF24" s="42">
        <f t="shared" ca="1" si="26"/>
        <v>1890</v>
      </c>
      <c r="AG24" s="42">
        <f t="shared" ca="1" si="27"/>
        <v>6793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39"/>
      <c r="AT24" s="168">
        <v>2</v>
      </c>
      <c r="AU24" s="173">
        <v>753</v>
      </c>
      <c r="AV24" s="173">
        <v>740</v>
      </c>
      <c r="AW24" s="173">
        <v>270</v>
      </c>
      <c r="AX24" s="173">
        <v>140</v>
      </c>
      <c r="AY24" s="173">
        <v>725</v>
      </c>
      <c r="AZ24" s="173">
        <v>197</v>
      </c>
      <c r="BA24" s="173">
        <v>-360</v>
      </c>
      <c r="BB24" s="173">
        <v>1824</v>
      </c>
      <c r="BC24" s="173">
        <v>8567</v>
      </c>
      <c r="BD24" s="174">
        <v>1248</v>
      </c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9"/>
    </row>
    <row r="25" spans="1:67">
      <c r="A25" s="60" t="s">
        <v>2562</v>
      </c>
      <c r="C25" s="422"/>
      <c r="E25" s="1">
        <v>7</v>
      </c>
      <c r="F25" s="1">
        <f>F17</f>
        <v>0</v>
      </c>
      <c r="J25" s="119">
        <f t="shared" si="34"/>
        <v>28</v>
      </c>
      <c r="K25" s="121">
        <f t="shared" si="29"/>
        <v>0</v>
      </c>
      <c r="L25" s="34">
        <f t="shared" si="30"/>
        <v>1</v>
      </c>
      <c r="M25" s="34" t="str">
        <f t="shared" si="31"/>
        <v/>
      </c>
      <c r="N25" s="34" t="str">
        <f t="shared" si="32"/>
        <v/>
      </c>
      <c r="O25" s="34" t="e">
        <f>SMALL(N19:N28,7)</f>
        <v>#NUM!</v>
      </c>
      <c r="P25" s="33">
        <f>LARGE(K19:K28,7)*1</f>
        <v>0</v>
      </c>
      <c r="Q25" s="33" t="e">
        <f>VLOOKUP(7,O19:P28,2,FALSE)</f>
        <v>#N/A</v>
      </c>
      <c r="R25" s="33">
        <f>IF(L29&gt;0,Q25,I25)</f>
        <v>0</v>
      </c>
      <c r="T25" s="125">
        <f t="shared" si="33"/>
        <v>0</v>
      </c>
      <c r="W25" s="1">
        <v>9</v>
      </c>
      <c r="X25" s="42"/>
      <c r="Y25" s="42"/>
      <c r="Z25" s="42"/>
      <c r="AA25" s="42"/>
      <c r="AB25" s="42"/>
      <c r="AC25" s="42">
        <f t="shared" ca="1" si="23"/>
        <v>208</v>
      </c>
      <c r="AD25" s="42">
        <f t="shared" ca="1" si="24"/>
        <v>-209</v>
      </c>
      <c r="AE25" s="42">
        <f t="shared" ca="1" si="25"/>
        <v>3046</v>
      </c>
      <c r="AF25" s="42">
        <f t="shared" ca="1" si="26"/>
        <v>-2901</v>
      </c>
      <c r="AG25" s="42">
        <f t="shared" ca="1" si="27"/>
        <v>9862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39"/>
      <c r="AT25" s="168">
        <v>3</v>
      </c>
      <c r="AU25" s="173">
        <v>531</v>
      </c>
      <c r="AV25" s="173">
        <v>639</v>
      </c>
      <c r="AW25" s="173">
        <v>836</v>
      </c>
      <c r="AX25" s="173">
        <v>695</v>
      </c>
      <c r="AY25" s="173">
        <v>-947</v>
      </c>
      <c r="AZ25" s="173">
        <v>975</v>
      </c>
      <c r="BA25" s="173">
        <v>926</v>
      </c>
      <c r="BB25" s="173">
        <v>6379</v>
      </c>
      <c r="BC25" s="173">
        <v>-1205</v>
      </c>
      <c r="BD25" s="174">
        <v>2359</v>
      </c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9"/>
    </row>
    <row r="26" spans="1:67">
      <c r="A26" s="60" t="s">
        <v>2563</v>
      </c>
      <c r="C26" s="422"/>
      <c r="E26" s="1">
        <v>8</v>
      </c>
      <c r="F26" s="1">
        <f>F17</f>
        <v>0</v>
      </c>
      <c r="J26" s="119">
        <f t="shared" si="34"/>
        <v>28</v>
      </c>
      <c r="K26" s="121">
        <f t="shared" si="29"/>
        <v>0</v>
      </c>
      <c r="L26" s="34">
        <f t="shared" si="30"/>
        <v>1</v>
      </c>
      <c r="M26" s="34" t="str">
        <f t="shared" si="31"/>
        <v/>
      </c>
      <c r="N26" s="34" t="str">
        <f t="shared" si="32"/>
        <v/>
      </c>
      <c r="O26" s="34" t="e">
        <f>SMALL(M19:M28,3)</f>
        <v>#NUM!</v>
      </c>
      <c r="P26" s="33">
        <f>LARGE(K19:K28,8)*-1</f>
        <v>0</v>
      </c>
      <c r="Q26" s="33" t="e">
        <f>VLOOKUP(8,O19:P28,2,FALSE)</f>
        <v>#N/A</v>
      </c>
      <c r="R26" s="33">
        <f>IF(L29&gt;0,Q26,I26)</f>
        <v>0</v>
      </c>
      <c r="T26" s="125">
        <f t="shared" si="33"/>
        <v>0</v>
      </c>
      <c r="W26" s="1">
        <v>10</v>
      </c>
      <c r="X26" s="42"/>
      <c r="Y26" s="42"/>
      <c r="Z26" s="42"/>
      <c r="AA26" s="42"/>
      <c r="AB26" s="42"/>
      <c r="AC26" s="42">
        <f t="shared" ca="1" si="23"/>
        <v>708</v>
      </c>
      <c r="AD26" s="42">
        <f t="shared" ca="1" si="24"/>
        <v>815</v>
      </c>
      <c r="AE26" s="42">
        <f t="shared" ca="1" si="25"/>
        <v>4157</v>
      </c>
      <c r="AF26" s="42">
        <f t="shared" ca="1" si="26"/>
        <v>-3012</v>
      </c>
      <c r="AG26" s="42">
        <f t="shared" ca="1" si="27"/>
        <v>1137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39"/>
      <c r="AT26" s="168">
        <v>4</v>
      </c>
      <c r="AU26" s="173">
        <v>420</v>
      </c>
      <c r="AV26" s="173">
        <v>851</v>
      </c>
      <c r="AW26" s="173">
        <v>-492</v>
      </c>
      <c r="AX26" s="173">
        <v>362</v>
      </c>
      <c r="AY26" s="173">
        <v>492</v>
      </c>
      <c r="AZ26" s="173">
        <v>864</v>
      </c>
      <c r="BA26" s="173">
        <v>693</v>
      </c>
      <c r="BB26" s="173">
        <v>5713</v>
      </c>
      <c r="BC26" s="173">
        <v>7456</v>
      </c>
      <c r="BD26" s="174">
        <v>5682</v>
      </c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9"/>
    </row>
    <row r="27" spans="1:67">
      <c r="A27" s="60" t="s">
        <v>2564</v>
      </c>
      <c r="C27" s="422"/>
      <c r="E27" s="1">
        <v>9</v>
      </c>
      <c r="F27" s="1">
        <f>F17</f>
        <v>0</v>
      </c>
      <c r="J27" s="119">
        <f t="shared" si="34"/>
        <v>28</v>
      </c>
      <c r="K27" s="121">
        <f t="shared" si="29"/>
        <v>0</v>
      </c>
      <c r="L27" s="34">
        <f t="shared" si="30"/>
        <v>1</v>
      </c>
      <c r="M27" s="34" t="str">
        <f t="shared" si="31"/>
        <v/>
      </c>
      <c r="N27" s="34" t="str">
        <f t="shared" si="32"/>
        <v/>
      </c>
      <c r="O27" s="34" t="e">
        <f>SMALL(N19:N28,6)</f>
        <v>#NUM!</v>
      </c>
      <c r="P27" s="33">
        <f>LARGE(K19:K28,9)</f>
        <v>0</v>
      </c>
      <c r="Q27" s="33" t="e">
        <f>VLOOKUP(9,O19:P28,2,FALSE)</f>
        <v>#N/A</v>
      </c>
      <c r="R27" s="33">
        <f>IF(L29&gt;0,Q27,I27)</f>
        <v>0</v>
      </c>
      <c r="T27" s="125">
        <f t="shared" si="33"/>
        <v>0</v>
      </c>
      <c r="W27" s="128" t="s">
        <v>1451</v>
      </c>
      <c r="X27" s="129">
        <f ca="1">SUM(X17:X26)</f>
        <v>2998</v>
      </c>
      <c r="Y27" s="129">
        <f t="shared" ref="Y27:AG27" ca="1" si="35">SUM(Y17:Y26)</f>
        <v>2587</v>
      </c>
      <c r="Z27" s="129">
        <f t="shared" ca="1" si="35"/>
        <v>1821</v>
      </c>
      <c r="AA27" s="129">
        <f t="shared" ca="1" si="35"/>
        <v>4254</v>
      </c>
      <c r="AB27" s="129">
        <f t="shared" ca="1" si="35"/>
        <v>1330</v>
      </c>
      <c r="AC27" s="129">
        <f t="shared" ca="1" si="35"/>
        <v>5472</v>
      </c>
      <c r="AD27" s="129">
        <f t="shared" ca="1" si="35"/>
        <v>1503</v>
      </c>
      <c r="AE27" s="129">
        <f t="shared" ca="1" si="35"/>
        <v>53128</v>
      </c>
      <c r="AF27" s="129">
        <f t="shared" ca="1" si="35"/>
        <v>22708</v>
      </c>
      <c r="AG27" s="129">
        <f t="shared" ca="1" si="35"/>
        <v>56286</v>
      </c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39"/>
      <c r="AT27" s="168">
        <v>5</v>
      </c>
      <c r="AU27" s="173">
        <v>975</v>
      </c>
      <c r="AV27" s="173">
        <v>173</v>
      </c>
      <c r="AW27" s="173">
        <v>947</v>
      </c>
      <c r="AX27" s="173">
        <v>473</v>
      </c>
      <c r="AY27" s="173">
        <v>658</v>
      </c>
      <c r="AZ27" s="173">
        <v>420</v>
      </c>
      <c r="BA27" s="173">
        <v>537</v>
      </c>
      <c r="BB27" s="173">
        <v>7480</v>
      </c>
      <c r="BC27" s="173">
        <v>-4123</v>
      </c>
      <c r="BD27" s="174">
        <v>7804</v>
      </c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9"/>
    </row>
    <row r="28" spans="1:67">
      <c r="A28" s="60" t="s">
        <v>2565</v>
      </c>
      <c r="C28" s="422"/>
      <c r="E28" s="1">
        <v>10</v>
      </c>
      <c r="F28" s="1">
        <f>F17</f>
        <v>0</v>
      </c>
      <c r="J28" s="119">
        <f t="shared" si="34"/>
        <v>28</v>
      </c>
      <c r="K28" s="121">
        <f t="shared" si="29"/>
        <v>0</v>
      </c>
      <c r="L28" s="34">
        <f t="shared" si="30"/>
        <v>1</v>
      </c>
      <c r="M28" s="34" t="str">
        <f t="shared" si="31"/>
        <v/>
      </c>
      <c r="N28" s="34" t="str">
        <f t="shared" si="32"/>
        <v/>
      </c>
      <c r="O28" s="34" t="e">
        <f>SMALL(M19:M28,1)</f>
        <v>#NUM!</v>
      </c>
      <c r="P28" s="33">
        <f>LARGE(K19:K28,10)*-1</f>
        <v>0</v>
      </c>
      <c r="Q28" s="33" t="e">
        <f>VLOOKUP(10,O19:P28,2,FALSE)</f>
        <v>#N/A</v>
      </c>
      <c r="R28" s="33">
        <f>IF(L29&gt;0,Q28,I28)</f>
        <v>0</v>
      </c>
      <c r="T28" s="125">
        <f t="shared" si="33"/>
        <v>0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39"/>
      <c r="AT28" s="168">
        <v>6</v>
      </c>
      <c r="AU28" s="173"/>
      <c r="AV28" s="173"/>
      <c r="AW28" s="173">
        <v>725</v>
      </c>
      <c r="AX28" s="173">
        <v>839</v>
      </c>
      <c r="AY28" s="173">
        <v>169</v>
      </c>
      <c r="AZ28" s="173">
        <v>753</v>
      </c>
      <c r="BA28" s="173">
        <v>-704</v>
      </c>
      <c r="BB28" s="173">
        <v>2935</v>
      </c>
      <c r="BC28" s="173">
        <v>-2901</v>
      </c>
      <c r="BD28" s="174">
        <v>8915</v>
      </c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9"/>
    </row>
    <row r="29" spans="1:67">
      <c r="A29" s="60"/>
      <c r="C29" s="422"/>
      <c r="K29" s="121"/>
      <c r="L29" s="34">
        <f>COUNTIF(L19:L28,-1)</f>
        <v>0</v>
      </c>
      <c r="T29" s="125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/>
      <c r="AT29" s="168">
        <v>7</v>
      </c>
      <c r="AU29" s="173"/>
      <c r="AV29" s="173"/>
      <c r="AW29" s="173">
        <v>-169</v>
      </c>
      <c r="AX29" s="173">
        <v>928</v>
      </c>
      <c r="AY29" s="173">
        <v>-381</v>
      </c>
      <c r="AZ29" s="173">
        <v>319</v>
      </c>
      <c r="BA29" s="173">
        <v>-259</v>
      </c>
      <c r="BB29" s="173">
        <v>5268</v>
      </c>
      <c r="BC29" s="173">
        <v>4789</v>
      </c>
      <c r="BD29" s="174">
        <v>3460</v>
      </c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9"/>
    </row>
    <row r="30" spans="1:67">
      <c r="A30" s="60"/>
      <c r="K30" s="121"/>
      <c r="T30" s="125"/>
      <c r="X30" s="41">
        <v>21</v>
      </c>
      <c r="Y30" s="41">
        <v>22</v>
      </c>
      <c r="Z30" s="41">
        <v>23</v>
      </c>
      <c r="AA30" s="41">
        <v>24</v>
      </c>
      <c r="AB30" s="41">
        <v>25</v>
      </c>
      <c r="AC30" s="41">
        <v>26</v>
      </c>
      <c r="AD30" s="41">
        <v>27</v>
      </c>
      <c r="AE30" s="41">
        <v>28</v>
      </c>
      <c r="AF30" s="41">
        <v>29</v>
      </c>
      <c r="AG30" s="41">
        <v>30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39"/>
      <c r="AT30" s="168">
        <v>8</v>
      </c>
      <c r="AU30" s="173"/>
      <c r="AV30" s="173"/>
      <c r="AW30" s="173"/>
      <c r="AX30" s="173"/>
      <c r="AY30" s="173"/>
      <c r="AZ30" s="173">
        <v>642</v>
      </c>
      <c r="BA30" s="173">
        <v>148</v>
      </c>
      <c r="BB30" s="173">
        <v>1724</v>
      </c>
      <c r="BC30" s="173">
        <v>-3012</v>
      </c>
      <c r="BD30" s="174">
        <v>6793</v>
      </c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9"/>
    </row>
    <row r="31" spans="1:67">
      <c r="A31" s="203" t="s">
        <v>456</v>
      </c>
      <c r="I31" s="118">
        <f ca="1">INT(RAND()*9+1)</f>
        <v>9</v>
      </c>
      <c r="K31" s="121"/>
      <c r="T31" s="125"/>
      <c r="W31" s="1">
        <v>1</v>
      </c>
      <c r="X31" s="42">
        <f ca="1">T304</f>
        <v>7938</v>
      </c>
      <c r="Y31" s="42">
        <f ca="1">T319</f>
        <v>8391</v>
      </c>
      <c r="Z31" s="42">
        <f ca="1">T334</f>
        <v>76259</v>
      </c>
      <c r="AA31" s="42">
        <f ca="1">T349</f>
        <v>76312</v>
      </c>
      <c r="AB31" s="42">
        <f ca="1">T364</f>
        <v>30945</v>
      </c>
      <c r="AC31" s="42">
        <f ca="1">T379</f>
        <v>53087</v>
      </c>
      <c r="AD31" s="42">
        <f ca="1">T394</f>
        <v>93617</v>
      </c>
      <c r="AE31" s="42">
        <f ca="1">T409</f>
        <v>178465</v>
      </c>
      <c r="AF31" s="42">
        <f ca="1">T424</f>
        <v>721604</v>
      </c>
      <c r="AG31" s="42">
        <f ca="1">T439</f>
        <v>134586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39"/>
      <c r="AT31" s="168">
        <v>9</v>
      </c>
      <c r="AU31" s="173"/>
      <c r="AV31" s="173"/>
      <c r="AW31" s="173"/>
      <c r="AX31" s="173"/>
      <c r="AY31" s="173"/>
      <c r="AZ31" s="173">
        <v>208</v>
      </c>
      <c r="BA31" s="173">
        <v>-209</v>
      </c>
      <c r="BB31" s="173">
        <v>3046</v>
      </c>
      <c r="BC31" s="173">
        <v>5234</v>
      </c>
      <c r="BD31" s="174">
        <v>9862</v>
      </c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9"/>
    </row>
    <row r="32" spans="1:67">
      <c r="A32" s="60"/>
      <c r="F32" s="1">
        <f>AW7</f>
        <v>0</v>
      </c>
      <c r="I32" s="118">
        <f ca="1">IF(OR(I31=1,I31=2),1,IF(OR(I31=3,I31=4,I31=5,I31=6),2,3))</f>
        <v>3</v>
      </c>
      <c r="K32" s="121"/>
      <c r="T32" s="125"/>
      <c r="W32" s="1">
        <v>2</v>
      </c>
      <c r="X32" s="42">
        <f t="shared" ref="X32:X40" ca="1" si="36">T305</f>
        <v>-1261</v>
      </c>
      <c r="Y32" s="42">
        <f t="shared" ref="Y32:Y40" ca="1" si="37">T320</f>
        <v>2735</v>
      </c>
      <c r="Z32" s="42">
        <f t="shared" ref="Z32:Z40" ca="1" si="38">T335</f>
        <v>32815</v>
      </c>
      <c r="AA32" s="42">
        <f t="shared" ref="AA32:AA40" ca="1" si="39">T350</f>
        <v>32978</v>
      </c>
      <c r="AB32" s="42">
        <f t="shared" ref="AB32:AB40" ca="1" si="40">T365</f>
        <v>29834</v>
      </c>
      <c r="AC32" s="42">
        <f t="shared" ref="AC32:AC40" ca="1" si="41">T380</f>
        <v>86310</v>
      </c>
      <c r="AD32" s="42">
        <f t="shared" ref="AD32:AD40" ca="1" si="42">T395</f>
        <v>84728</v>
      </c>
      <c r="AE32" s="42">
        <f t="shared" ref="AE32:AE40" ca="1" si="43">T410</f>
        <v>623910</v>
      </c>
      <c r="AF32" s="42">
        <f t="shared" ref="AF32:AF40" ca="1" si="44">T425</f>
        <v>-149538</v>
      </c>
      <c r="AG32" s="42">
        <f t="shared" ref="AG32:AG40" ca="1" si="45">T440</f>
        <v>801253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39"/>
      <c r="AT32" s="169">
        <v>10</v>
      </c>
      <c r="AU32" s="175"/>
      <c r="AV32" s="175"/>
      <c r="AW32" s="175"/>
      <c r="AX32" s="175"/>
      <c r="AY32" s="175"/>
      <c r="AZ32" s="175">
        <v>708</v>
      </c>
      <c r="BA32" s="175">
        <v>815</v>
      </c>
      <c r="BB32" s="175">
        <v>4157</v>
      </c>
      <c r="BC32" s="175">
        <v>1890</v>
      </c>
      <c r="BD32" s="176">
        <v>8137</v>
      </c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9"/>
    </row>
    <row r="33" spans="1:67" ht="14.25" thickBot="1">
      <c r="A33" s="60" t="s">
        <v>440</v>
      </c>
      <c r="E33" s="1" t="s">
        <v>396</v>
      </c>
      <c r="F33" s="1" t="s">
        <v>444</v>
      </c>
      <c r="G33" s="27" t="s">
        <v>337</v>
      </c>
      <c r="H33" s="27" t="s">
        <v>338</v>
      </c>
      <c r="J33" s="119" t="s">
        <v>1447</v>
      </c>
      <c r="K33" s="121"/>
      <c r="R33" s="33" t="s">
        <v>1449</v>
      </c>
      <c r="S33" s="27"/>
      <c r="T33" s="125"/>
      <c r="W33" s="1">
        <v>3</v>
      </c>
      <c r="X33" s="42">
        <f t="shared" ca="1" si="36"/>
        <v>9150</v>
      </c>
      <c r="Y33" s="42">
        <f t="shared" ca="1" si="37"/>
        <v>7280</v>
      </c>
      <c r="Z33" s="42">
        <f t="shared" ca="1" si="38"/>
        <v>-54037</v>
      </c>
      <c r="AA33" s="42">
        <f t="shared" ca="1" si="39"/>
        <v>87423</v>
      </c>
      <c r="AB33" s="42">
        <f t="shared" ca="1" si="40"/>
        <v>85490</v>
      </c>
      <c r="AC33" s="42">
        <f t="shared" ca="1" si="41"/>
        <v>19643</v>
      </c>
      <c r="AD33" s="42">
        <f t="shared" ca="1" si="42"/>
        <v>26940</v>
      </c>
      <c r="AE33" s="42">
        <f t="shared" ca="1" si="43"/>
        <v>401798</v>
      </c>
      <c r="AF33" s="42">
        <f t="shared" ca="1" si="44"/>
        <v>943826</v>
      </c>
      <c r="AG33" s="42">
        <f t="shared" ca="1" si="45"/>
        <v>245697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39"/>
      <c r="AT33" s="170" t="s">
        <v>1451</v>
      </c>
      <c r="AU33" s="171">
        <f>SUM(AU23:AU32)</f>
        <v>2998</v>
      </c>
      <c r="AV33" s="171">
        <f t="shared" ref="AV33:BD33" si="46">SUM(AV23:AV32)</f>
        <v>2587</v>
      </c>
      <c r="AW33" s="171">
        <f t="shared" si="46"/>
        <v>2731</v>
      </c>
      <c r="AX33" s="171">
        <f t="shared" si="46"/>
        <v>4254</v>
      </c>
      <c r="AY33" s="171">
        <f t="shared" si="46"/>
        <v>1330</v>
      </c>
      <c r="AZ33" s="171">
        <f t="shared" si="46"/>
        <v>5472</v>
      </c>
      <c r="BA33" s="171">
        <f t="shared" si="46"/>
        <v>2169</v>
      </c>
      <c r="BB33" s="171">
        <f t="shared" si="46"/>
        <v>48128</v>
      </c>
      <c r="BC33" s="171">
        <f t="shared" si="46"/>
        <v>23040</v>
      </c>
      <c r="BD33" s="172">
        <f t="shared" si="46"/>
        <v>63286</v>
      </c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9"/>
    </row>
    <row r="34" spans="1:67">
      <c r="A34" s="60" t="s">
        <v>2566</v>
      </c>
      <c r="B34" s="127">
        <v>0</v>
      </c>
      <c r="C34" s="127">
        <v>0</v>
      </c>
      <c r="E34" s="1">
        <v>1</v>
      </c>
      <c r="F34" s="1">
        <f>F32</f>
        <v>0</v>
      </c>
      <c r="G34" s="27" t="str">
        <f>IF(LEFT(A4,1)="0",LEFT(A13,1),LEFT(A4,1))</f>
        <v>9</v>
      </c>
      <c r="H34" s="27" t="str">
        <f>G39</f>
        <v>2</v>
      </c>
      <c r="I34" s="118">
        <f>G34*1</f>
        <v>9</v>
      </c>
      <c r="J34" s="119">
        <f>I34</f>
        <v>9</v>
      </c>
      <c r="K34" s="121">
        <f>ABS(I34)</f>
        <v>9</v>
      </c>
      <c r="L34" s="34">
        <f>IF(J34&lt;0,-1,1)</f>
        <v>1</v>
      </c>
      <c r="M34" s="34" t="str">
        <f>IF(I34&lt;0,E34,"")</f>
        <v/>
      </c>
      <c r="N34" s="34">
        <f>IF(I34&gt;0,E34,"")</f>
        <v>1</v>
      </c>
      <c r="O34" s="34">
        <f ca="1">SMALL(N34:N43,2)</f>
        <v>2</v>
      </c>
      <c r="P34" s="33">
        <f ca="1">LARGE(K34:K43,1)</f>
        <v>16</v>
      </c>
      <c r="Q34" s="33">
        <f ca="1">VLOOKUP(1,O34:P43,2,FALSE)</f>
        <v>8</v>
      </c>
      <c r="R34" s="33">
        <f ca="1">IF(L44&gt;0,Q34,I34)</f>
        <v>9</v>
      </c>
      <c r="T34" s="125">
        <f ca="1">IF($E$1=1,R34*1,K34*1)</f>
        <v>9</v>
      </c>
      <c r="W34" s="1">
        <v>4</v>
      </c>
      <c r="X34" s="42">
        <f t="shared" ca="1" si="36"/>
        <v>8049</v>
      </c>
      <c r="Y34" s="42">
        <f t="shared" ca="1" si="37"/>
        <v>6179</v>
      </c>
      <c r="Z34" s="42">
        <f t="shared" ca="1" si="38"/>
        <v>-21704</v>
      </c>
      <c r="AA34" s="42">
        <f t="shared" ca="1" si="39"/>
        <v>65201</v>
      </c>
      <c r="AB34" s="42">
        <f t="shared" ca="1" si="40"/>
        <v>-18723</v>
      </c>
      <c r="AC34" s="42">
        <f t="shared" ca="1" si="41"/>
        <v>42976</v>
      </c>
      <c r="AD34" s="42">
        <f t="shared" ca="1" si="42"/>
        <v>-59273</v>
      </c>
      <c r="AE34" s="42">
        <f t="shared" ca="1" si="43"/>
        <v>845132</v>
      </c>
      <c r="AF34" s="42">
        <f t="shared" ca="1" si="44"/>
        <v>832715</v>
      </c>
      <c r="AG34" s="42">
        <f t="shared" ca="1" si="45"/>
        <v>790142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39"/>
      <c r="AT34" s="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9"/>
    </row>
    <row r="35" spans="1:67" ht="14.25" thickBot="1">
      <c r="A35" s="60" t="s">
        <v>2567</v>
      </c>
      <c r="E35" s="1">
        <v>2</v>
      </c>
      <c r="F35" s="1">
        <f>F32</f>
        <v>0</v>
      </c>
      <c r="G35" s="27" t="str">
        <f>IF(LEFT(A5,1)="0",LEFT(A13,1),LEFT(A5,1))</f>
        <v>8</v>
      </c>
      <c r="H35" s="27" t="str">
        <f t="shared" ref="H35:H37" si="47">G40</f>
        <v>7</v>
      </c>
      <c r="I35" s="118">
        <f ca="1">IF(I32=1,G35*10+H35*1,G35*1)</f>
        <v>8</v>
      </c>
      <c r="J35" s="119">
        <f ca="1">J34+I35</f>
        <v>17</v>
      </c>
      <c r="K35" s="121">
        <f t="shared" ref="K35:K38" ca="1" si="48">ABS(I35)</f>
        <v>8</v>
      </c>
      <c r="L35" s="34">
        <f t="shared" ref="L35:L43" ca="1" si="49">IF(J35&lt;0,-1,1)</f>
        <v>1</v>
      </c>
      <c r="M35" s="34" t="str">
        <f t="shared" ref="M35:M43" ca="1" si="50">IF(I35&lt;0,E35,"")</f>
        <v/>
      </c>
      <c r="N35" s="34">
        <f t="shared" ref="N35:N43" ca="1" si="51">IF(I35&gt;0,E35,"")</f>
        <v>2</v>
      </c>
      <c r="O35" s="34">
        <f ca="1">SMALL(N34:N43,3)</f>
        <v>3</v>
      </c>
      <c r="P35" s="33">
        <f ca="1">LARGE(K34:K43,2)</f>
        <v>9</v>
      </c>
      <c r="Q35" s="33">
        <f ca="1">VLOOKUP(2,O34:P43,2,FALSE)</f>
        <v>16</v>
      </c>
      <c r="R35" s="33">
        <f ca="1">IF(L44&gt;0,Q35,I35)</f>
        <v>8</v>
      </c>
      <c r="T35" s="125">
        <f t="shared" ref="T35:T43" ca="1" si="52">IF($E$1=1,R35*1,K35*1)</f>
        <v>8</v>
      </c>
      <c r="W35" s="1">
        <v>5</v>
      </c>
      <c r="X35" s="42">
        <f t="shared" ca="1" si="36"/>
        <v>4605</v>
      </c>
      <c r="Y35" s="42">
        <f t="shared" ca="1" si="37"/>
        <v>8513</v>
      </c>
      <c r="Z35" s="42">
        <f t="shared" ca="1" si="38"/>
        <v>43926</v>
      </c>
      <c r="AA35" s="42">
        <f t="shared" ca="1" si="39"/>
        <v>21867</v>
      </c>
      <c r="AB35" s="42">
        <f t="shared" ca="1" si="40"/>
        <v>37612</v>
      </c>
      <c r="AC35" s="42">
        <f t="shared" ca="1" si="41"/>
        <v>58532</v>
      </c>
      <c r="AD35" s="42">
        <f t="shared" ca="1" si="42"/>
        <v>37051</v>
      </c>
      <c r="AE35" s="42">
        <f t="shared" ca="1" si="43"/>
        <v>390687</v>
      </c>
      <c r="AF35" s="42">
        <f t="shared" ca="1" si="44"/>
        <v>-509482</v>
      </c>
      <c r="AG35" s="42">
        <f t="shared" ca="1" si="45"/>
        <v>578920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39"/>
      <c r="AS35" s="424"/>
      <c r="AT35" s="424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180"/>
    </row>
    <row r="36" spans="1:67">
      <c r="A36" s="60" t="s">
        <v>2568</v>
      </c>
      <c r="C36" s="422" t="s">
        <v>1825</v>
      </c>
      <c r="E36" s="1">
        <v>3</v>
      </c>
      <c r="F36" s="1">
        <f>F32</f>
        <v>0</v>
      </c>
      <c r="G36" s="27" t="str">
        <f>IF(LEFT(A6,1)="0",LEFT(A13,1),LEFT(A6,1))</f>
        <v>5</v>
      </c>
      <c r="H36" s="27" t="str">
        <f t="shared" si="47"/>
        <v>3</v>
      </c>
      <c r="I36" s="118">
        <f ca="1">IF(I32=2,G36*10+H36*1,G36*1)</f>
        <v>5</v>
      </c>
      <c r="J36" s="119">
        <f t="shared" ref="J36:J38" ca="1" si="53">J35+I36</f>
        <v>22</v>
      </c>
      <c r="K36" s="121">
        <f t="shared" ca="1" si="48"/>
        <v>5</v>
      </c>
      <c r="L36" s="34">
        <f t="shared" ca="1" si="49"/>
        <v>1</v>
      </c>
      <c r="M36" s="34" t="str">
        <f t="shared" ca="1" si="50"/>
        <v/>
      </c>
      <c r="N36" s="34">
        <f t="shared" ca="1" si="51"/>
        <v>3</v>
      </c>
      <c r="O36" s="34">
        <f ca="1">SMALL(N34:N43,1)</f>
        <v>1</v>
      </c>
      <c r="P36" s="33">
        <f ca="1">LARGE(K34:K43,3)</f>
        <v>8</v>
      </c>
      <c r="Q36" s="33">
        <f ca="1">VLOOKUP(3,O34:P43,2,FALSE)</f>
        <v>9</v>
      </c>
      <c r="R36" s="33">
        <f ca="1">IF(L44&gt;0,Q36,I36)</f>
        <v>5</v>
      </c>
      <c r="T36" s="125">
        <f t="shared" ca="1" si="52"/>
        <v>5</v>
      </c>
      <c r="W36" s="1">
        <v>6</v>
      </c>
      <c r="X36" s="42">
        <f t="shared" ca="1" si="36"/>
        <v>-4051</v>
      </c>
      <c r="Y36" s="42">
        <f t="shared" ca="1" si="37"/>
        <v>5068</v>
      </c>
      <c r="Z36" s="42">
        <f t="shared" ca="1" si="38"/>
        <v>-65148</v>
      </c>
      <c r="AA36" s="42">
        <f t="shared" ca="1" si="39"/>
        <v>98534</v>
      </c>
      <c r="AB36" s="42">
        <f t="shared" ca="1" si="40"/>
        <v>-74389</v>
      </c>
      <c r="AC36" s="42">
        <f t="shared" ca="1" si="41"/>
        <v>31865</v>
      </c>
      <c r="AD36" s="42">
        <f t="shared" ca="1" si="42"/>
        <v>-60384</v>
      </c>
      <c r="AE36" s="42">
        <f t="shared" ca="1" si="43"/>
        <v>289576</v>
      </c>
      <c r="AF36" s="42">
        <f t="shared" ca="1" si="44"/>
        <v>-276159</v>
      </c>
      <c r="AG36" s="42">
        <f t="shared" ca="1" si="45"/>
        <v>467819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39"/>
      <c r="AT36" s="165"/>
      <c r="AU36" s="166">
        <v>21</v>
      </c>
      <c r="AV36" s="166">
        <v>22</v>
      </c>
      <c r="AW36" s="166">
        <v>23</v>
      </c>
      <c r="AX36" s="166">
        <v>24</v>
      </c>
      <c r="AY36" s="166">
        <v>25</v>
      </c>
      <c r="AZ36" s="166">
        <v>26</v>
      </c>
      <c r="BA36" s="166">
        <v>27</v>
      </c>
      <c r="BB36" s="166">
        <v>28</v>
      </c>
      <c r="BC36" s="166">
        <v>29</v>
      </c>
      <c r="BD36" s="167">
        <v>30</v>
      </c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9"/>
    </row>
    <row r="37" spans="1:67">
      <c r="A37" s="60" t="s">
        <v>2569</v>
      </c>
      <c r="C37" s="422"/>
      <c r="E37" s="1">
        <v>4</v>
      </c>
      <c r="F37" s="1">
        <f>F32</f>
        <v>0</v>
      </c>
      <c r="G37" s="27" t="str">
        <f>IF(LEFT(A7,1)="0",LEFT(A13,1),LEFT(A7,1))</f>
        <v>1</v>
      </c>
      <c r="H37" s="27" t="str">
        <f t="shared" si="47"/>
        <v>6</v>
      </c>
      <c r="I37" s="118">
        <f ca="1">IF(I32=3,G37*10+H37*1,G37*1)</f>
        <v>16</v>
      </c>
      <c r="J37" s="119">
        <f t="shared" ca="1" si="53"/>
        <v>38</v>
      </c>
      <c r="K37" s="121">
        <f t="shared" ca="1" si="48"/>
        <v>16</v>
      </c>
      <c r="L37" s="34">
        <f t="shared" ca="1" si="49"/>
        <v>1</v>
      </c>
      <c r="M37" s="34" t="str">
        <f t="shared" ca="1" si="50"/>
        <v/>
      </c>
      <c r="N37" s="34">
        <f t="shared" ca="1" si="51"/>
        <v>4</v>
      </c>
      <c r="O37" s="34">
        <f ca="1">SMALL(N34:N43,5)</f>
        <v>5</v>
      </c>
      <c r="P37" s="33">
        <f ca="1">LARGE(K34:K43,4)</f>
        <v>5</v>
      </c>
      <c r="Q37" s="33">
        <f ca="1">VLOOKUP(4,O34:P43,2,FALSE)</f>
        <v>4</v>
      </c>
      <c r="R37" s="33">
        <f ca="1">IF(L44&gt;0,Q37,I37)</f>
        <v>16</v>
      </c>
      <c r="T37" s="125">
        <f t="shared" ca="1" si="52"/>
        <v>16</v>
      </c>
      <c r="W37" s="1">
        <v>7</v>
      </c>
      <c r="X37" s="42">
        <f t="shared" ca="1" si="36"/>
        <v>-2483</v>
      </c>
      <c r="Y37" s="42">
        <f t="shared" ca="1" si="37"/>
        <v>4957</v>
      </c>
      <c r="Z37" s="42">
        <f t="shared" ca="1" si="38"/>
        <v>10693</v>
      </c>
      <c r="AA37" s="42">
        <f t="shared" ca="1" si="39"/>
        <v>10756</v>
      </c>
      <c r="AB37" s="42">
        <f t="shared" ca="1" si="40"/>
        <v>52167</v>
      </c>
      <c r="AC37" s="42">
        <f t="shared" ca="1" si="41"/>
        <v>97421</v>
      </c>
      <c r="AD37" s="42">
        <f t="shared" ca="1" si="42"/>
        <v>-82506</v>
      </c>
      <c r="AE37" s="42">
        <f t="shared" ca="1" si="43"/>
        <v>734021</v>
      </c>
      <c r="AF37" s="42">
        <f t="shared" ca="1" si="44"/>
        <v>554937</v>
      </c>
      <c r="AG37" s="42">
        <f t="shared" ca="1" si="45"/>
        <v>123475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9"/>
      <c r="AT37" s="168">
        <v>1</v>
      </c>
      <c r="AU37" s="173">
        <v>7938</v>
      </c>
      <c r="AV37" s="173">
        <v>8391</v>
      </c>
      <c r="AW37" s="173">
        <v>65320</v>
      </c>
      <c r="AX37" s="173">
        <v>76312</v>
      </c>
      <c r="AY37" s="173">
        <v>85490</v>
      </c>
      <c r="AZ37" s="173">
        <v>53087</v>
      </c>
      <c r="BA37" s="173">
        <v>93617</v>
      </c>
      <c r="BB37" s="173">
        <v>178465</v>
      </c>
      <c r="BC37" s="173">
        <v>721604</v>
      </c>
      <c r="BD37" s="174">
        <v>134586</v>
      </c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9"/>
    </row>
    <row r="38" spans="1:67">
      <c r="A38" s="60" t="s">
        <v>2570</v>
      </c>
      <c r="C38" s="422"/>
      <c r="E38" s="1">
        <v>5</v>
      </c>
      <c r="F38" s="1">
        <f>F32</f>
        <v>0</v>
      </c>
      <c r="G38" s="27" t="str">
        <f>IF(LEFT(A8,1)="0",LEFT(A13,1),LEFT(A8,1))</f>
        <v>4</v>
      </c>
      <c r="I38" s="118">
        <f>G38*1</f>
        <v>4</v>
      </c>
      <c r="J38" s="119">
        <f t="shared" ca="1" si="53"/>
        <v>42</v>
      </c>
      <c r="K38" s="121">
        <f t="shared" si="48"/>
        <v>4</v>
      </c>
      <c r="L38" s="34">
        <f t="shared" ca="1" si="49"/>
        <v>1</v>
      </c>
      <c r="M38" s="34" t="str">
        <f t="shared" si="50"/>
        <v/>
      </c>
      <c r="N38" s="34">
        <f t="shared" si="51"/>
        <v>5</v>
      </c>
      <c r="O38" s="34">
        <f ca="1">SMALL(N34:N43,4)</f>
        <v>4</v>
      </c>
      <c r="P38" s="33">
        <f ca="1">LARGE(K34:K43,5)</f>
        <v>4</v>
      </c>
      <c r="Q38" s="33">
        <f ca="1">VLOOKUP(5,O34:P43,2,FALSE)</f>
        <v>5</v>
      </c>
      <c r="R38" s="33">
        <f ca="1">IF(L44&gt;0,Q38,I38)</f>
        <v>4</v>
      </c>
      <c r="T38" s="125">
        <f t="shared" ca="1" si="52"/>
        <v>4</v>
      </c>
      <c r="W38" s="1">
        <v>8</v>
      </c>
      <c r="X38" s="42">
        <f t="shared" ca="1" si="36"/>
        <v>5716</v>
      </c>
      <c r="Y38" s="42">
        <f t="shared" ca="1" si="37"/>
        <v>3846</v>
      </c>
      <c r="Z38" s="42">
        <f t="shared" ca="1" si="38"/>
        <v>87360</v>
      </c>
      <c r="AA38" s="42">
        <f t="shared" ca="1" si="39"/>
        <v>72561</v>
      </c>
      <c r="AB38" s="42">
        <f t="shared" ca="1" si="40"/>
        <v>96501</v>
      </c>
      <c r="AC38" s="42">
        <f t="shared" ca="1" si="41"/>
        <v>20754</v>
      </c>
      <c r="AD38" s="42">
        <f t="shared" ca="1" si="42"/>
        <v>57039</v>
      </c>
      <c r="AE38" s="42">
        <f t="shared" ca="1" si="43"/>
        <v>956243</v>
      </c>
      <c r="AF38" s="42">
        <f t="shared" ca="1" si="44"/>
        <v>-498371</v>
      </c>
      <c r="AG38" s="42">
        <f t="shared" ca="1" si="45"/>
        <v>921435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39"/>
      <c r="AT38" s="168">
        <v>2</v>
      </c>
      <c r="AU38" s="173">
        <v>9150</v>
      </c>
      <c r="AV38" s="173">
        <v>2735</v>
      </c>
      <c r="AW38" s="173">
        <v>87360</v>
      </c>
      <c r="AX38" s="173">
        <v>32978</v>
      </c>
      <c r="AY38" s="173">
        <v>96501</v>
      </c>
      <c r="AZ38" s="173">
        <v>86310</v>
      </c>
      <c r="BA38" s="173">
        <v>84728</v>
      </c>
      <c r="BB38" s="173">
        <v>623910</v>
      </c>
      <c r="BC38" s="173">
        <v>832715</v>
      </c>
      <c r="BD38" s="174">
        <v>801253</v>
      </c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9"/>
    </row>
    <row r="39" spans="1:67">
      <c r="A39" s="60" t="s">
        <v>2571</v>
      </c>
      <c r="C39" s="422"/>
      <c r="E39" s="1">
        <v>6</v>
      </c>
      <c r="F39" s="1">
        <f>F32</f>
        <v>0</v>
      </c>
      <c r="G39" s="314" t="str">
        <f>IF(LEFT(A9,1)="0",LEFT(A13,1),LEFT(A9,1))</f>
        <v>2</v>
      </c>
      <c r="K39" s="121"/>
      <c r="L39" s="34">
        <f t="shared" si="49"/>
        <v>1</v>
      </c>
      <c r="M39" s="34" t="str">
        <f t="shared" si="50"/>
        <v/>
      </c>
      <c r="N39" s="34" t="str">
        <f t="shared" si="51"/>
        <v/>
      </c>
      <c r="O39" s="34" t="e">
        <f ca="1">SMALL(M34:M43,2)</f>
        <v>#NUM!</v>
      </c>
      <c r="P39" s="33" t="e">
        <f ca="1">LARGE(K34:K43,6)*-1</f>
        <v>#NUM!</v>
      </c>
      <c r="Q39" s="33" t="e">
        <f ca="1">VLOOKUP(6,O34:P43,2,FALSE)</f>
        <v>#N/A</v>
      </c>
      <c r="R39" s="33">
        <f ca="1">IF(L44&gt;0,Q39,I39)</f>
        <v>0</v>
      </c>
      <c r="T39" s="125">
        <f t="shared" ca="1" si="52"/>
        <v>0</v>
      </c>
      <c r="W39" s="1">
        <v>9</v>
      </c>
      <c r="X39" s="42">
        <f t="shared" ca="1" si="36"/>
        <v>-3594</v>
      </c>
      <c r="Y39" s="42">
        <f t="shared" ca="1" si="37"/>
        <v>9402</v>
      </c>
      <c r="Z39" s="42">
        <f t="shared" ca="1" si="38"/>
        <v>-65320</v>
      </c>
      <c r="AA39" s="42">
        <f t="shared" ca="1" si="39"/>
        <v>29645</v>
      </c>
      <c r="AB39" s="42">
        <f t="shared" ca="1" si="40"/>
        <v>-63278</v>
      </c>
      <c r="AC39" s="42">
        <f t="shared" ca="1" si="41"/>
        <v>41836</v>
      </c>
      <c r="AD39" s="42">
        <f t="shared" ca="1" si="42"/>
        <v>15839</v>
      </c>
      <c r="AE39" s="42">
        <f t="shared" ca="1" si="43"/>
        <v>767354</v>
      </c>
      <c r="AF39" s="42">
        <f t="shared" ca="1" si="44"/>
        <v>610593</v>
      </c>
      <c r="AG39" s="42">
        <f t="shared" ca="1" si="45"/>
        <v>912364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39"/>
      <c r="AT39" s="168">
        <v>3</v>
      </c>
      <c r="AU39" s="173">
        <v>8049</v>
      </c>
      <c r="AV39" s="173">
        <v>7280</v>
      </c>
      <c r="AW39" s="173">
        <v>-10693</v>
      </c>
      <c r="AX39" s="173">
        <v>87423</v>
      </c>
      <c r="AY39" s="173">
        <v>-18723</v>
      </c>
      <c r="AZ39" s="173">
        <v>19643</v>
      </c>
      <c r="BA39" s="173">
        <v>26940</v>
      </c>
      <c r="BB39" s="173">
        <v>401798</v>
      </c>
      <c r="BC39" s="173">
        <v>-554937</v>
      </c>
      <c r="BD39" s="174">
        <v>245697</v>
      </c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9"/>
    </row>
    <row r="40" spans="1:67">
      <c r="A40" s="60" t="s">
        <v>2572</v>
      </c>
      <c r="C40" s="422"/>
      <c r="E40" s="1">
        <v>7</v>
      </c>
      <c r="F40" s="1">
        <f>F32</f>
        <v>0</v>
      </c>
      <c r="G40" s="314" t="str">
        <f>IF(LEFT(A10,1)="0",LEFT(A13,1),LEFT(A10,1))</f>
        <v>7</v>
      </c>
      <c r="K40" s="121"/>
      <c r="L40" s="34">
        <f t="shared" si="49"/>
        <v>1</v>
      </c>
      <c r="M40" s="34" t="str">
        <f t="shared" si="50"/>
        <v/>
      </c>
      <c r="N40" s="34" t="str">
        <f t="shared" si="51"/>
        <v/>
      </c>
      <c r="O40" s="34" t="e">
        <f ca="1">SMALL(N34:N43,7)</f>
        <v>#NUM!</v>
      </c>
      <c r="P40" s="33" t="e">
        <f ca="1">LARGE(K34:K43,7)*1</f>
        <v>#NUM!</v>
      </c>
      <c r="Q40" s="33" t="e">
        <f ca="1">VLOOKUP(7,O34:P43,2,FALSE)</f>
        <v>#N/A</v>
      </c>
      <c r="R40" s="33">
        <f ca="1">IF(L44&gt;0,Q40,I40)</f>
        <v>0</v>
      </c>
      <c r="T40" s="125">
        <f t="shared" ca="1" si="52"/>
        <v>0</v>
      </c>
      <c r="W40" s="1">
        <v>10</v>
      </c>
      <c r="X40" s="42">
        <f t="shared" ca="1" si="36"/>
        <v>1372</v>
      </c>
      <c r="Y40" s="42">
        <f t="shared" ca="1" si="37"/>
        <v>5793</v>
      </c>
      <c r="Z40" s="42">
        <f t="shared" ca="1" si="38"/>
        <v>69582</v>
      </c>
      <c r="AA40" s="42">
        <f t="shared" ca="1" si="39"/>
        <v>54190</v>
      </c>
      <c r="AB40" s="42">
        <f t="shared" ca="1" si="40"/>
        <v>-92837</v>
      </c>
      <c r="AC40" s="42">
        <f t="shared" ca="1" si="41"/>
        <v>64198</v>
      </c>
      <c r="AD40" s="42">
        <f t="shared" ca="1" si="42"/>
        <v>-71495</v>
      </c>
      <c r="AE40" s="42">
        <f t="shared" ca="1" si="43"/>
        <v>674351</v>
      </c>
      <c r="AF40" s="42">
        <f t="shared" ca="1" si="44"/>
        <v>165048</v>
      </c>
      <c r="AG40" s="42">
        <f t="shared" ca="1" si="45"/>
        <v>689031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39"/>
      <c r="AT40" s="168">
        <v>4</v>
      </c>
      <c r="AU40" s="173">
        <v>-1372</v>
      </c>
      <c r="AV40" s="173">
        <v>6179</v>
      </c>
      <c r="AW40" s="173">
        <v>76259</v>
      </c>
      <c r="AX40" s="173">
        <v>65201</v>
      </c>
      <c r="AY40" s="173">
        <v>92837</v>
      </c>
      <c r="AZ40" s="173">
        <v>42976</v>
      </c>
      <c r="BA40" s="173">
        <v>-59273</v>
      </c>
      <c r="BB40" s="173">
        <v>845132</v>
      </c>
      <c r="BC40" s="173">
        <v>276159</v>
      </c>
      <c r="BD40" s="174">
        <v>790142</v>
      </c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9"/>
    </row>
    <row r="41" spans="1:67">
      <c r="A41" s="60" t="s">
        <v>2573</v>
      </c>
      <c r="C41" s="422"/>
      <c r="E41" s="1">
        <v>8</v>
      </c>
      <c r="F41" s="1">
        <f>F32</f>
        <v>0</v>
      </c>
      <c r="G41" s="314" t="str">
        <f>IF(LEFT(A11,1)="0",LEFT(A13,1),LEFT(A11,1))</f>
        <v>3</v>
      </c>
      <c r="K41" s="121"/>
      <c r="L41" s="34">
        <f t="shared" si="49"/>
        <v>1</v>
      </c>
      <c r="M41" s="34" t="str">
        <f t="shared" si="50"/>
        <v/>
      </c>
      <c r="N41" s="34" t="str">
        <f t="shared" si="51"/>
        <v/>
      </c>
      <c r="O41" s="34" t="e">
        <f ca="1">SMALL(M34:M43,3)</f>
        <v>#NUM!</v>
      </c>
      <c r="P41" s="33" t="e">
        <f ca="1">LARGE(K34:K43,8)*-1</f>
        <v>#NUM!</v>
      </c>
      <c r="Q41" s="33" t="e">
        <f ca="1">VLOOKUP(8,O34:P43,2,FALSE)</f>
        <v>#N/A</v>
      </c>
      <c r="R41" s="33">
        <f ca="1">IF(L44&gt;0,Q41,I41)</f>
        <v>0</v>
      </c>
      <c r="T41" s="125">
        <f t="shared" ca="1" si="52"/>
        <v>0</v>
      </c>
      <c r="W41" s="128" t="s">
        <v>1451</v>
      </c>
      <c r="X41" s="129">
        <f ca="1">SUM(X31:X40)</f>
        <v>25441</v>
      </c>
      <c r="Y41" s="129">
        <f t="shared" ref="Y41:AG41" ca="1" si="54">SUM(Y31:Y40)</f>
        <v>62164</v>
      </c>
      <c r="Z41" s="129">
        <f t="shared" ca="1" si="54"/>
        <v>114426</v>
      </c>
      <c r="AA41" s="129">
        <f t="shared" ca="1" si="54"/>
        <v>549467</v>
      </c>
      <c r="AB41" s="129">
        <f t="shared" ca="1" si="54"/>
        <v>83322</v>
      </c>
      <c r="AC41" s="129">
        <f t="shared" ca="1" si="54"/>
        <v>516622</v>
      </c>
      <c r="AD41" s="129">
        <f t="shared" ca="1" si="54"/>
        <v>41556</v>
      </c>
      <c r="AE41" s="129">
        <f t="shared" ca="1" si="54"/>
        <v>5861537</v>
      </c>
      <c r="AF41" s="129">
        <f t="shared" ca="1" si="54"/>
        <v>2395173</v>
      </c>
      <c r="AG41" s="129">
        <f t="shared" ca="1" si="54"/>
        <v>5664722</v>
      </c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39"/>
      <c r="AT41" s="168">
        <v>5</v>
      </c>
      <c r="AU41" s="173">
        <v>4605</v>
      </c>
      <c r="AV41" s="173">
        <v>8513</v>
      </c>
      <c r="AW41" s="173">
        <v>-43926</v>
      </c>
      <c r="AX41" s="173">
        <v>21867</v>
      </c>
      <c r="AY41" s="173">
        <v>63278</v>
      </c>
      <c r="AZ41" s="173">
        <v>58532</v>
      </c>
      <c r="BA41" s="173">
        <v>-37051</v>
      </c>
      <c r="BB41" s="173">
        <v>390687</v>
      </c>
      <c r="BC41" s="173">
        <v>610593</v>
      </c>
      <c r="BD41" s="174">
        <v>578920</v>
      </c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9"/>
    </row>
    <row r="42" spans="1:67">
      <c r="A42" s="60" t="s">
        <v>2574</v>
      </c>
      <c r="C42" s="422"/>
      <c r="E42" s="1">
        <v>9</v>
      </c>
      <c r="F42" s="1">
        <f>F32</f>
        <v>0</v>
      </c>
      <c r="G42" s="314" t="str">
        <f>IF(LEFT(A12,1)="0",LEFT(A13,1),LEFT(A12,1))</f>
        <v>6</v>
      </c>
      <c r="K42" s="121"/>
      <c r="L42" s="34">
        <f t="shared" si="49"/>
        <v>1</v>
      </c>
      <c r="M42" s="34" t="str">
        <f t="shared" si="50"/>
        <v/>
      </c>
      <c r="N42" s="34" t="str">
        <f t="shared" si="51"/>
        <v/>
      </c>
      <c r="O42" s="34" t="e">
        <f ca="1">SMALL(N34:N43,6)</f>
        <v>#NUM!</v>
      </c>
      <c r="P42" s="33" t="e">
        <f ca="1">LARGE(K34:K43,9)</f>
        <v>#NUM!</v>
      </c>
      <c r="Q42" s="33" t="e">
        <f ca="1">VLOOKUP(9,O34:P43,2,FALSE)</f>
        <v>#N/A</v>
      </c>
      <c r="R42" s="33">
        <f ca="1">IF(L44&gt;0,Q42,I42)</f>
        <v>0</v>
      </c>
      <c r="T42" s="125">
        <f t="shared" ca="1" si="52"/>
        <v>0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9"/>
      <c r="AT42" s="168">
        <v>6</v>
      </c>
      <c r="AU42" s="173">
        <v>-4051</v>
      </c>
      <c r="AV42" s="173">
        <v>5068</v>
      </c>
      <c r="AW42" s="173">
        <v>-32815</v>
      </c>
      <c r="AX42" s="173">
        <v>98534</v>
      </c>
      <c r="AY42" s="173">
        <v>-52167</v>
      </c>
      <c r="AZ42" s="173">
        <v>31865</v>
      </c>
      <c r="BA42" s="173">
        <v>60384</v>
      </c>
      <c r="BB42" s="173">
        <v>289576</v>
      </c>
      <c r="BC42" s="173">
        <v>-498371</v>
      </c>
      <c r="BD42" s="174">
        <v>467819</v>
      </c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9"/>
    </row>
    <row r="43" spans="1:67">
      <c r="A43" s="60" t="s">
        <v>2575</v>
      </c>
      <c r="C43" s="422"/>
      <c r="E43" s="1">
        <v>10</v>
      </c>
      <c r="F43" s="1">
        <f>F32</f>
        <v>0</v>
      </c>
      <c r="K43" s="121"/>
      <c r="L43" s="34">
        <f t="shared" si="49"/>
        <v>1</v>
      </c>
      <c r="M43" s="34" t="str">
        <f t="shared" si="50"/>
        <v/>
      </c>
      <c r="N43" s="34" t="str">
        <f t="shared" si="51"/>
        <v/>
      </c>
      <c r="O43" s="34" t="e">
        <f ca="1">SMALL(M34:M43,1)</f>
        <v>#NUM!</v>
      </c>
      <c r="P43" s="33" t="e">
        <f ca="1">LARGE(K34:K43,10)*-1</f>
        <v>#NUM!</v>
      </c>
      <c r="Q43" s="33" t="e">
        <f ca="1">VLOOKUP(10,O34:P43,2,FALSE)</f>
        <v>#N/A</v>
      </c>
      <c r="R43" s="33">
        <f ca="1">IF(L44&gt;0,Q43,I43)</f>
        <v>0</v>
      </c>
      <c r="T43" s="125">
        <f t="shared" ca="1" si="52"/>
        <v>0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39"/>
      <c r="AT43" s="168">
        <v>7</v>
      </c>
      <c r="AU43" s="173">
        <v>5716</v>
      </c>
      <c r="AV43" s="173">
        <v>4957</v>
      </c>
      <c r="AW43" s="173">
        <v>54037</v>
      </c>
      <c r="AX43" s="173">
        <v>10756</v>
      </c>
      <c r="AY43" s="173">
        <v>-30945</v>
      </c>
      <c r="AZ43" s="173">
        <v>97421</v>
      </c>
      <c r="BA43" s="173">
        <v>-82506</v>
      </c>
      <c r="BB43" s="173">
        <v>734021</v>
      </c>
      <c r="BC43" s="173">
        <v>509482</v>
      </c>
      <c r="BD43" s="174">
        <v>123475</v>
      </c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9"/>
    </row>
    <row r="44" spans="1:67">
      <c r="A44" s="60"/>
      <c r="C44" s="422"/>
      <c r="K44" s="121"/>
      <c r="L44" s="34">
        <f ca="1">COUNTIF(L34:L43,-1)</f>
        <v>0</v>
      </c>
      <c r="T44" s="125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39"/>
      <c r="AT44" s="168">
        <v>8</v>
      </c>
      <c r="AU44" s="173">
        <v>-2483</v>
      </c>
      <c r="AV44" s="173">
        <v>3846</v>
      </c>
      <c r="AW44" s="173">
        <v>-39582</v>
      </c>
      <c r="AX44" s="173">
        <v>72561</v>
      </c>
      <c r="AY44" s="173">
        <v>74389</v>
      </c>
      <c r="AZ44" s="173">
        <v>20754</v>
      </c>
      <c r="BA44" s="173">
        <v>57039</v>
      </c>
      <c r="BB44" s="173">
        <v>956243</v>
      </c>
      <c r="BC44" s="173">
        <v>-165048</v>
      </c>
      <c r="BD44" s="174">
        <v>921435</v>
      </c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9"/>
    </row>
    <row r="45" spans="1:67">
      <c r="A45" s="60"/>
      <c r="K45" s="121"/>
      <c r="T45" s="12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39"/>
      <c r="AT45" s="168">
        <v>9</v>
      </c>
      <c r="AU45" s="173">
        <v>-3594</v>
      </c>
      <c r="AV45" s="173">
        <v>9402</v>
      </c>
      <c r="AW45" s="173">
        <v>65148</v>
      </c>
      <c r="AX45" s="173">
        <v>19645</v>
      </c>
      <c r="AY45" s="173">
        <v>29834</v>
      </c>
      <c r="AZ45" s="173">
        <v>41836</v>
      </c>
      <c r="BA45" s="173">
        <v>15839</v>
      </c>
      <c r="BB45" s="173">
        <v>567354</v>
      </c>
      <c r="BC45" s="173">
        <v>-149538</v>
      </c>
      <c r="BD45" s="174">
        <v>912364</v>
      </c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9"/>
    </row>
    <row r="46" spans="1:67">
      <c r="A46" s="203" t="s">
        <v>457</v>
      </c>
      <c r="K46" s="121"/>
      <c r="T46" s="12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9"/>
      <c r="AT46" s="169">
        <v>10</v>
      </c>
      <c r="AU46" s="175">
        <v>2261</v>
      </c>
      <c r="AV46" s="175">
        <v>5793</v>
      </c>
      <c r="AW46" s="175">
        <v>21704</v>
      </c>
      <c r="AX46" s="175">
        <v>54190</v>
      </c>
      <c r="AY46" s="175">
        <v>-37612</v>
      </c>
      <c r="AZ46" s="175">
        <v>64198</v>
      </c>
      <c r="BA46" s="175">
        <v>-71495</v>
      </c>
      <c r="BB46" s="175">
        <v>674351</v>
      </c>
      <c r="BC46" s="175">
        <v>943826</v>
      </c>
      <c r="BD46" s="176">
        <v>689031</v>
      </c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  <c r="BO46" s="39"/>
    </row>
    <row r="47" spans="1:67" ht="14.25" thickBot="1">
      <c r="A47" s="60"/>
      <c r="F47" s="1">
        <f>AX7</f>
        <v>0</v>
      </c>
      <c r="I47" s="118">
        <f ca="1">IF(OR(I31=3,I31=4,I31=7,I31=8),1,IF(OR(I31=1,I31=9),2,3))</f>
        <v>2</v>
      </c>
      <c r="K47" s="121"/>
      <c r="T47" s="125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39"/>
      <c r="AT47" s="170" t="s">
        <v>1451</v>
      </c>
      <c r="AU47" s="171">
        <f>SUM(AU37:AU46)</f>
        <v>26219</v>
      </c>
      <c r="AV47" s="171">
        <f t="shared" ref="AV47:BD47" si="55">SUM(AV37:AV46)</f>
        <v>62164</v>
      </c>
      <c r="AW47" s="171">
        <f t="shared" si="55"/>
        <v>242812</v>
      </c>
      <c r="AX47" s="171">
        <f t="shared" si="55"/>
        <v>539467</v>
      </c>
      <c r="AY47" s="171">
        <f t="shared" si="55"/>
        <v>302882</v>
      </c>
      <c r="AZ47" s="171">
        <f t="shared" si="55"/>
        <v>516622</v>
      </c>
      <c r="BA47" s="171">
        <f t="shared" si="55"/>
        <v>88222</v>
      </c>
      <c r="BB47" s="171">
        <f t="shared" si="55"/>
        <v>5661537</v>
      </c>
      <c r="BC47" s="171">
        <f t="shared" si="55"/>
        <v>2526485</v>
      </c>
      <c r="BD47" s="172">
        <f t="shared" si="55"/>
        <v>5664722</v>
      </c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9"/>
    </row>
    <row r="48" spans="1:67">
      <c r="A48" s="60" t="s">
        <v>440</v>
      </c>
      <c r="E48" s="1" t="s">
        <v>396</v>
      </c>
      <c r="F48" s="1" t="s">
        <v>444</v>
      </c>
      <c r="G48" s="27" t="s">
        <v>337</v>
      </c>
      <c r="H48" s="27" t="s">
        <v>338</v>
      </c>
      <c r="J48" s="119" t="s">
        <v>1447</v>
      </c>
      <c r="K48" s="121"/>
      <c r="R48" s="33" t="s">
        <v>1449</v>
      </c>
      <c r="S48" s="27"/>
      <c r="T48" s="12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9"/>
      <c r="AT48" s="1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39"/>
    </row>
    <row r="49" spans="1:67">
      <c r="A49" s="60" t="s">
        <v>2576</v>
      </c>
      <c r="B49" s="127">
        <v>0</v>
      </c>
      <c r="C49" s="127">
        <v>0</v>
      </c>
      <c r="E49" s="1">
        <v>1</v>
      </c>
      <c r="F49" s="1">
        <f>F47</f>
        <v>0</v>
      </c>
      <c r="G49" s="27" t="str">
        <f>IF(MID(A4,2,1)="0",MID($A$13,2,1),MID(A4,2,1))</f>
        <v>1</v>
      </c>
      <c r="H49" s="27" t="str">
        <f>G54</f>
        <v>4</v>
      </c>
      <c r="I49" s="118">
        <f>G49*1</f>
        <v>1</v>
      </c>
      <c r="J49" s="119">
        <f>I49</f>
        <v>1</v>
      </c>
      <c r="K49" s="121">
        <f>ABS(I49)</f>
        <v>1</v>
      </c>
      <c r="L49" s="34">
        <f>IF(J49&lt;0,-1,1)</f>
        <v>1</v>
      </c>
      <c r="M49" s="34" t="str">
        <f>IF(I49&lt;0,E49,"")</f>
        <v/>
      </c>
      <c r="N49" s="34">
        <f>IF(I49&gt;0,E49,"")</f>
        <v>1</v>
      </c>
      <c r="O49" s="34">
        <f ca="1">SMALL(N49:N58,2)</f>
        <v>2</v>
      </c>
      <c r="P49" s="33">
        <f ca="1">LARGE(K49:K58,1)</f>
        <v>72</v>
      </c>
      <c r="Q49" s="33">
        <f ca="1">VLOOKUP(1,O49:P58,2,FALSE)</f>
        <v>5</v>
      </c>
      <c r="R49" s="33">
        <f ca="1">IF(L59&gt;0,Q49,I49)</f>
        <v>1</v>
      </c>
      <c r="T49" s="125">
        <f ca="1">IF($E$1=1,R49*1,K49*1)</f>
        <v>1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39"/>
      <c r="AT49" s="1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39"/>
    </row>
    <row r="50" spans="1:67">
      <c r="A50" s="60" t="s">
        <v>2577</v>
      </c>
      <c r="E50" s="1">
        <v>2</v>
      </c>
      <c r="F50" s="1">
        <f>F47</f>
        <v>0</v>
      </c>
      <c r="G50" s="27" t="str">
        <f t="shared" ref="G50:G57" si="56">IF(MID(A5,2,1)="0",MID($A$13,2,1),MID(A5,2,1))</f>
        <v>5</v>
      </c>
      <c r="H50" s="27" t="str">
        <f t="shared" ref="H50:H52" si="57">G55</f>
        <v>9</v>
      </c>
      <c r="I50" s="118">
        <f ca="1">IF(I47=1,G50*10+H50*1,G50*1)</f>
        <v>5</v>
      </c>
      <c r="J50" s="119">
        <f ca="1">J49+I50</f>
        <v>6</v>
      </c>
      <c r="K50" s="121">
        <f t="shared" ref="K50:K53" ca="1" si="58">ABS(I50)</f>
        <v>5</v>
      </c>
      <c r="L50" s="34">
        <f t="shared" ref="L50:L58" ca="1" si="59">IF(J50&lt;0,-1,1)</f>
        <v>1</v>
      </c>
      <c r="M50" s="34" t="str">
        <f t="shared" ref="M50:M58" ca="1" si="60">IF(I50&lt;0,E50,"")</f>
        <v/>
      </c>
      <c r="N50" s="34">
        <f t="shared" ref="N50:N58" ca="1" si="61">IF(I50&gt;0,E50,"")</f>
        <v>2</v>
      </c>
      <c r="O50" s="34">
        <f ca="1">SMALL(N49:N58,3)</f>
        <v>3</v>
      </c>
      <c r="P50" s="33">
        <f ca="1">LARGE(K49:K58,2)</f>
        <v>6</v>
      </c>
      <c r="Q50" s="33">
        <f ca="1">VLOOKUP(2,O49:P58,2,FALSE)</f>
        <v>72</v>
      </c>
      <c r="R50" s="33">
        <f ca="1">IF(L59&gt;0,Q50,I50)</f>
        <v>5</v>
      </c>
      <c r="T50" s="125">
        <f t="shared" ref="T50:T58" ca="1" si="62">IF($E$1=1,R50*1,K50*1)</f>
        <v>5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39"/>
    </row>
    <row r="51" spans="1:67">
      <c r="A51" s="60" t="s">
        <v>2578</v>
      </c>
      <c r="C51" s="422" t="s">
        <v>1825</v>
      </c>
      <c r="E51" s="1">
        <v>3</v>
      </c>
      <c r="F51" s="1">
        <f>F47</f>
        <v>0</v>
      </c>
      <c r="G51" s="27" t="str">
        <f t="shared" si="56"/>
        <v>7</v>
      </c>
      <c r="H51" s="27" t="str">
        <f t="shared" si="57"/>
        <v>2</v>
      </c>
      <c r="I51" s="118">
        <f ca="1">IF(I47=2,G51*10+H51*1,G51*1)</f>
        <v>72</v>
      </c>
      <c r="J51" s="119">
        <f t="shared" ref="J51:J53" ca="1" si="63">J50+I51</f>
        <v>78</v>
      </c>
      <c r="K51" s="121">
        <f t="shared" ca="1" si="58"/>
        <v>72</v>
      </c>
      <c r="L51" s="34">
        <f t="shared" ca="1" si="59"/>
        <v>1</v>
      </c>
      <c r="M51" s="34" t="str">
        <f t="shared" ca="1" si="60"/>
        <v/>
      </c>
      <c r="N51" s="34">
        <f t="shared" ca="1" si="61"/>
        <v>3</v>
      </c>
      <c r="O51" s="34">
        <f ca="1">SMALL(N49:N58,1)</f>
        <v>1</v>
      </c>
      <c r="P51" s="33">
        <f ca="1">LARGE(K49:K58,3)</f>
        <v>5</v>
      </c>
      <c r="Q51" s="33">
        <f ca="1">VLOOKUP(3,O49:P58,2,FALSE)</f>
        <v>6</v>
      </c>
      <c r="R51" s="33">
        <f ca="1">IF(L59&gt;0,Q51,I51)</f>
        <v>72</v>
      </c>
      <c r="T51" s="125">
        <f t="shared" ca="1" si="62"/>
        <v>72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39"/>
    </row>
    <row r="52" spans="1:67">
      <c r="A52" s="60" t="s">
        <v>2579</v>
      </c>
      <c r="C52" s="422"/>
      <c r="E52" s="1">
        <v>4</v>
      </c>
      <c r="F52" s="1">
        <f>F47</f>
        <v>0</v>
      </c>
      <c r="G52" s="27" t="str">
        <f t="shared" si="56"/>
        <v>3</v>
      </c>
      <c r="H52" s="27" t="str">
        <f t="shared" si="57"/>
        <v>8</v>
      </c>
      <c r="I52" s="118">
        <f ca="1">IF(I47=3,G52*10+H52*1,G52*1)</f>
        <v>3</v>
      </c>
      <c r="J52" s="119">
        <f t="shared" ca="1" si="63"/>
        <v>81</v>
      </c>
      <c r="K52" s="121">
        <f t="shared" ca="1" si="58"/>
        <v>3</v>
      </c>
      <c r="L52" s="34">
        <f t="shared" ca="1" si="59"/>
        <v>1</v>
      </c>
      <c r="M52" s="34" t="str">
        <f t="shared" ca="1" si="60"/>
        <v/>
      </c>
      <c r="N52" s="34">
        <f t="shared" ca="1" si="61"/>
        <v>4</v>
      </c>
      <c r="O52" s="34">
        <f ca="1">SMALL(N49:N58,5)</f>
        <v>5</v>
      </c>
      <c r="P52" s="33">
        <f ca="1">LARGE(K49:K58,4)</f>
        <v>3</v>
      </c>
      <c r="Q52" s="33">
        <f ca="1">VLOOKUP(4,O49:P58,2,FALSE)</f>
        <v>1</v>
      </c>
      <c r="R52" s="33">
        <f ca="1">IF(L59&gt;0,Q52,I52)</f>
        <v>3</v>
      </c>
      <c r="T52" s="125">
        <f t="shared" ca="1" si="62"/>
        <v>3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39"/>
    </row>
    <row r="53" spans="1:67">
      <c r="A53" s="60" t="s">
        <v>2580</v>
      </c>
      <c r="C53" s="422"/>
      <c r="E53" s="1">
        <v>5</v>
      </c>
      <c r="F53" s="1">
        <f>F47</f>
        <v>0</v>
      </c>
      <c r="G53" s="27" t="str">
        <f t="shared" si="56"/>
        <v>6</v>
      </c>
      <c r="I53" s="118">
        <f>G53*1</f>
        <v>6</v>
      </c>
      <c r="J53" s="119">
        <f t="shared" ca="1" si="63"/>
        <v>87</v>
      </c>
      <c r="K53" s="121">
        <f t="shared" si="58"/>
        <v>6</v>
      </c>
      <c r="L53" s="34">
        <f t="shared" ca="1" si="59"/>
        <v>1</v>
      </c>
      <c r="M53" s="34" t="str">
        <f t="shared" si="60"/>
        <v/>
      </c>
      <c r="N53" s="34">
        <f t="shared" si="61"/>
        <v>5</v>
      </c>
      <c r="O53" s="34">
        <f ca="1">SMALL(N49:N58,4)</f>
        <v>4</v>
      </c>
      <c r="P53" s="33">
        <f ca="1">LARGE(K49:K58,5)</f>
        <v>1</v>
      </c>
      <c r="Q53" s="33">
        <f ca="1">VLOOKUP(5,O49:P58,2,FALSE)</f>
        <v>3</v>
      </c>
      <c r="R53" s="33">
        <f ca="1">IF(L59&gt;0,Q53,I53)</f>
        <v>6</v>
      </c>
      <c r="T53" s="125">
        <f t="shared" ca="1" si="62"/>
        <v>6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39"/>
    </row>
    <row r="54" spans="1:67">
      <c r="A54" s="60" t="s">
        <v>2581</v>
      </c>
      <c r="C54" s="422"/>
      <c r="E54" s="1">
        <v>6</v>
      </c>
      <c r="F54" s="1">
        <f>F47</f>
        <v>0</v>
      </c>
      <c r="G54" s="314" t="str">
        <f t="shared" si="56"/>
        <v>4</v>
      </c>
      <c r="K54" s="121"/>
      <c r="L54" s="34">
        <f t="shared" si="59"/>
        <v>1</v>
      </c>
      <c r="M54" s="34" t="str">
        <f t="shared" si="60"/>
        <v/>
      </c>
      <c r="N54" s="34" t="str">
        <f t="shared" si="61"/>
        <v/>
      </c>
      <c r="O54" s="34" t="e">
        <f ca="1">SMALL(M49:M58,2)</f>
        <v>#NUM!</v>
      </c>
      <c r="P54" s="33" t="e">
        <f ca="1">LARGE(K49:K58,6)*-1</f>
        <v>#NUM!</v>
      </c>
      <c r="Q54" s="33" t="e">
        <f ca="1">VLOOKUP(6,O49:P58,2,FALSE)</f>
        <v>#N/A</v>
      </c>
      <c r="R54" s="33">
        <f ca="1">IF(L59&gt;0,Q54,I54)</f>
        <v>0</v>
      </c>
      <c r="T54" s="125">
        <f t="shared" ca="1" si="62"/>
        <v>0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39"/>
    </row>
    <row r="55" spans="1:67">
      <c r="A55" s="60" t="s">
        <v>2582</v>
      </c>
      <c r="C55" s="422"/>
      <c r="E55" s="1">
        <v>7</v>
      </c>
      <c r="F55" s="1">
        <f>F47</f>
        <v>0</v>
      </c>
      <c r="G55" s="314" t="str">
        <f t="shared" si="56"/>
        <v>9</v>
      </c>
      <c r="K55" s="121"/>
      <c r="L55" s="34">
        <f t="shared" si="59"/>
        <v>1</v>
      </c>
      <c r="M55" s="34" t="str">
        <f t="shared" si="60"/>
        <v/>
      </c>
      <c r="N55" s="34" t="str">
        <f t="shared" si="61"/>
        <v/>
      </c>
      <c r="O55" s="34" t="e">
        <f ca="1">SMALL(N49:N58,7)</f>
        <v>#NUM!</v>
      </c>
      <c r="P55" s="33" t="e">
        <f ca="1">LARGE(K49:K58,7)*1</f>
        <v>#NUM!</v>
      </c>
      <c r="Q55" s="33" t="e">
        <f ca="1">VLOOKUP(7,O49:P58,2,FALSE)</f>
        <v>#N/A</v>
      </c>
      <c r="R55" s="33">
        <f ca="1">IF(L59&gt;0,Q55,I55)</f>
        <v>0</v>
      </c>
      <c r="T55" s="125">
        <f t="shared" ca="1" si="62"/>
        <v>0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39"/>
    </row>
    <row r="56" spans="1:67">
      <c r="A56" s="60" t="s">
        <v>2583</v>
      </c>
      <c r="C56" s="422"/>
      <c r="E56" s="1">
        <v>8</v>
      </c>
      <c r="F56" s="1">
        <f>F47</f>
        <v>0</v>
      </c>
      <c r="G56" s="314" t="str">
        <f t="shared" si="56"/>
        <v>2</v>
      </c>
      <c r="K56" s="121"/>
      <c r="L56" s="34">
        <f t="shared" si="59"/>
        <v>1</v>
      </c>
      <c r="M56" s="34" t="str">
        <f t="shared" si="60"/>
        <v/>
      </c>
      <c r="N56" s="34" t="str">
        <f t="shared" si="61"/>
        <v/>
      </c>
      <c r="O56" s="34" t="e">
        <f ca="1">SMALL(M49:M58,3)</f>
        <v>#NUM!</v>
      </c>
      <c r="P56" s="33" t="e">
        <f ca="1">LARGE(K49:K58,8)*-1</f>
        <v>#NUM!</v>
      </c>
      <c r="Q56" s="33" t="e">
        <f ca="1">VLOOKUP(8,O49:P58,2,FALSE)</f>
        <v>#N/A</v>
      </c>
      <c r="R56" s="33">
        <f ca="1">IF(L59&gt;0,Q56,I56)</f>
        <v>0</v>
      </c>
      <c r="T56" s="125">
        <f t="shared" ca="1" si="62"/>
        <v>0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39"/>
    </row>
    <row r="57" spans="1:67">
      <c r="A57" s="60" t="s">
        <v>2584</v>
      </c>
      <c r="C57" s="422"/>
      <c r="E57" s="1">
        <v>9</v>
      </c>
      <c r="F57" s="1">
        <f>F47</f>
        <v>0</v>
      </c>
      <c r="G57" s="314" t="str">
        <f t="shared" si="56"/>
        <v>8</v>
      </c>
      <c r="K57" s="121"/>
      <c r="L57" s="34">
        <f t="shared" si="59"/>
        <v>1</v>
      </c>
      <c r="M57" s="34" t="str">
        <f t="shared" si="60"/>
        <v/>
      </c>
      <c r="N57" s="34" t="str">
        <f t="shared" si="61"/>
        <v/>
      </c>
      <c r="O57" s="34" t="e">
        <f ca="1">SMALL(N49:N58,6)</f>
        <v>#NUM!</v>
      </c>
      <c r="P57" s="33" t="e">
        <f ca="1">LARGE(K49:K58,9)</f>
        <v>#NUM!</v>
      </c>
      <c r="Q57" s="33" t="e">
        <f ca="1">VLOOKUP(9,O49:P58,2,FALSE)</f>
        <v>#N/A</v>
      </c>
      <c r="R57" s="33">
        <f ca="1">IF(L59&gt;0,Q57,I57)</f>
        <v>0</v>
      </c>
      <c r="T57" s="125">
        <f t="shared" ca="1" si="62"/>
        <v>0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39"/>
    </row>
    <row r="58" spans="1:67">
      <c r="A58" s="60" t="s">
        <v>2585</v>
      </c>
      <c r="C58" s="422"/>
      <c r="E58" s="1">
        <v>10</v>
      </c>
      <c r="F58" s="1">
        <f>F47</f>
        <v>0</v>
      </c>
      <c r="G58" s="314"/>
      <c r="K58" s="121"/>
      <c r="L58" s="34">
        <f t="shared" si="59"/>
        <v>1</v>
      </c>
      <c r="M58" s="34" t="str">
        <f t="shared" si="60"/>
        <v/>
      </c>
      <c r="N58" s="34" t="str">
        <f t="shared" si="61"/>
        <v/>
      </c>
      <c r="O58" s="34" t="e">
        <f ca="1">SMALL(M49:M58,1)</f>
        <v>#NUM!</v>
      </c>
      <c r="P58" s="33" t="e">
        <f ca="1">LARGE(K49:K58,10)*-1</f>
        <v>#NUM!</v>
      </c>
      <c r="Q58" s="33" t="e">
        <f ca="1">VLOOKUP(10,O49:P58,2,FALSE)</f>
        <v>#N/A</v>
      </c>
      <c r="R58" s="33">
        <f ca="1">IF(L59&gt;0,Q58,I58)</f>
        <v>0</v>
      </c>
      <c r="T58" s="125">
        <f t="shared" ca="1" si="62"/>
        <v>0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39"/>
    </row>
    <row r="59" spans="1:67">
      <c r="A59" s="60"/>
      <c r="C59" s="422"/>
      <c r="G59" s="117"/>
      <c r="K59" s="121"/>
      <c r="L59" s="34">
        <f ca="1">COUNTIF(L49:L58,-1)</f>
        <v>0</v>
      </c>
      <c r="T59" s="125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39"/>
    </row>
    <row r="60" spans="1:67">
      <c r="A60" s="60"/>
      <c r="K60" s="121"/>
      <c r="T60" s="125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39"/>
    </row>
    <row r="61" spans="1:67">
      <c r="A61" s="203" t="s">
        <v>458</v>
      </c>
      <c r="K61" s="121"/>
      <c r="T61" s="125"/>
    </row>
    <row r="62" spans="1:67">
      <c r="A62" s="60"/>
      <c r="F62" s="1">
        <f>AY7</f>
        <v>0</v>
      </c>
      <c r="I62" s="118">
        <f ca="1">IF(OR(I31=5,I31=6,I31=9),1,IF(OR(I31=2,I31=7,I31=8),2,3))</f>
        <v>1</v>
      </c>
      <c r="K62" s="121"/>
      <c r="T62" s="125"/>
    </row>
    <row r="63" spans="1:67">
      <c r="A63" s="60" t="s">
        <v>440</v>
      </c>
      <c r="E63" s="1" t="s">
        <v>396</v>
      </c>
      <c r="F63" s="1" t="s">
        <v>444</v>
      </c>
      <c r="G63" s="27" t="s">
        <v>337</v>
      </c>
      <c r="H63" s="27" t="s">
        <v>338</v>
      </c>
      <c r="J63" s="119" t="s">
        <v>1447</v>
      </c>
      <c r="K63" s="121"/>
      <c r="R63" s="33" t="s">
        <v>1449</v>
      </c>
      <c r="S63" s="27"/>
      <c r="T63" s="125"/>
    </row>
    <row r="64" spans="1:67">
      <c r="A64" s="60" t="s">
        <v>2586</v>
      </c>
      <c r="B64" s="127">
        <v>0</v>
      </c>
      <c r="C64" s="127">
        <v>0</v>
      </c>
      <c r="E64" s="1">
        <v>1</v>
      </c>
      <c r="F64" s="1">
        <f>F62</f>
        <v>0</v>
      </c>
      <c r="G64" s="27" t="str">
        <f>IF(MID(A4,3,1)="0",MID($A$13,3,1),MID(A4,3,1))</f>
        <v>3</v>
      </c>
      <c r="H64" s="27" t="str">
        <f>G69</f>
        <v>6</v>
      </c>
      <c r="I64" s="118">
        <f>G64*1</f>
        <v>3</v>
      </c>
      <c r="J64" s="119">
        <f>I64</f>
        <v>3</v>
      </c>
      <c r="K64" s="121">
        <f>ABS(I64)</f>
        <v>3</v>
      </c>
      <c r="L64" s="34">
        <f>IF(J64&lt;0,-1,1)</f>
        <v>1</v>
      </c>
      <c r="M64" s="34" t="str">
        <f>IF(I64&lt;0,E64,"")</f>
        <v/>
      </c>
      <c r="N64" s="34">
        <f>IF(I64&gt;0,E64,"")</f>
        <v>1</v>
      </c>
      <c r="O64" s="34">
        <f ca="1">SMALL(N64:N73,2)</f>
        <v>2</v>
      </c>
      <c r="P64" s="33">
        <f ca="1">LARGE(K64:K73,1)</f>
        <v>21</v>
      </c>
      <c r="Q64" s="33">
        <f ca="1">VLOOKUP(1,O64:P73,2,FALSE)</f>
        <v>8</v>
      </c>
      <c r="R64" s="33">
        <f ca="1">IF(L74&gt;0,Q64,I64)</f>
        <v>3</v>
      </c>
      <c r="T64" s="125">
        <f ca="1">IF($E$1=1,R64*1,K64*1)</f>
        <v>3</v>
      </c>
    </row>
    <row r="65" spans="1:43" s="31" customFormat="1">
      <c r="A65" s="60" t="s">
        <v>2587</v>
      </c>
      <c r="B65" s="1"/>
      <c r="C65" s="1"/>
      <c r="D65" s="1"/>
      <c r="E65" s="1">
        <v>2</v>
      </c>
      <c r="F65" s="1">
        <f>F62</f>
        <v>0</v>
      </c>
      <c r="G65" s="27" t="str">
        <f t="shared" ref="G65:G73" si="64">IF(MID(A5,3,1)="0",MID($A$13,3,1),MID(A5,3,1))</f>
        <v>2</v>
      </c>
      <c r="H65" s="27" t="str">
        <f t="shared" ref="H65:H67" si="65">G70</f>
        <v>1</v>
      </c>
      <c r="I65" s="118">
        <f ca="1">IF(I62=1,G65*10+H65*1,G65*1)</f>
        <v>21</v>
      </c>
      <c r="J65" s="119">
        <f ca="1">J64+I65</f>
        <v>24</v>
      </c>
      <c r="K65" s="121">
        <f t="shared" ref="K65:K73" ca="1" si="66">ABS(I65)</f>
        <v>21</v>
      </c>
      <c r="L65" s="34">
        <f t="shared" ref="L65:L73" ca="1" si="67">IF(J65&lt;0,-1,1)</f>
        <v>1</v>
      </c>
      <c r="M65" s="34" t="str">
        <f t="shared" ref="M65:M73" ca="1" si="68">IF(I65&lt;0,E65,"")</f>
        <v/>
      </c>
      <c r="N65" s="34">
        <f t="shared" ref="N65:N73" ca="1" si="69">IF(I65&gt;0,E65,"")</f>
        <v>2</v>
      </c>
      <c r="O65" s="34">
        <f ca="1">SMALL(N64:N73,3)</f>
        <v>3</v>
      </c>
      <c r="P65" s="33">
        <f ca="1">LARGE(K64:K73,2)</f>
        <v>9</v>
      </c>
      <c r="Q65" s="33">
        <f ca="1">VLOOKUP(2,O64:P73,2,FALSE)</f>
        <v>21</v>
      </c>
      <c r="R65" s="33">
        <f ca="1">IF(L74&gt;0,Q65,I65)</f>
        <v>21</v>
      </c>
      <c r="S65" s="1"/>
      <c r="T65" s="125">
        <f t="shared" ref="T65:T73" ca="1" si="70">IF($E$1=1,R65*1,K65*1)</f>
        <v>21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31" customFormat="1">
      <c r="A66" s="60" t="s">
        <v>2588</v>
      </c>
      <c r="B66" s="1"/>
      <c r="C66" s="422" t="s">
        <v>1825</v>
      </c>
      <c r="D66" s="1"/>
      <c r="E66" s="1">
        <v>3</v>
      </c>
      <c r="F66" s="1">
        <f>F62</f>
        <v>0</v>
      </c>
      <c r="G66" s="27" t="str">
        <f t="shared" si="64"/>
        <v>9</v>
      </c>
      <c r="H66" s="27" t="str">
        <f t="shared" si="65"/>
        <v>4</v>
      </c>
      <c r="I66" s="118">
        <f ca="1">IF(I62=2,G66*10+H66*1,G66*1)</f>
        <v>9</v>
      </c>
      <c r="J66" s="119">
        <f t="shared" ref="J66:J73" ca="1" si="71">J65+I66</f>
        <v>33</v>
      </c>
      <c r="K66" s="121">
        <f t="shared" ca="1" si="66"/>
        <v>9</v>
      </c>
      <c r="L66" s="34">
        <f t="shared" ca="1" si="67"/>
        <v>1</v>
      </c>
      <c r="M66" s="34" t="str">
        <f t="shared" ca="1" si="68"/>
        <v/>
      </c>
      <c r="N66" s="34">
        <f t="shared" ca="1" si="69"/>
        <v>3</v>
      </c>
      <c r="O66" s="34">
        <f ca="1">SMALL(N64:N73,1)</f>
        <v>1</v>
      </c>
      <c r="P66" s="33">
        <f ca="1">LARGE(K64:K73,3)</f>
        <v>8</v>
      </c>
      <c r="Q66" s="33">
        <f ca="1">VLOOKUP(3,O64:P73,2,FALSE)</f>
        <v>9</v>
      </c>
      <c r="R66" s="33">
        <f ca="1">IF(L74&gt;0,Q66,I66)</f>
        <v>9</v>
      </c>
      <c r="S66" s="1"/>
      <c r="T66" s="125">
        <f t="shared" ca="1" si="70"/>
        <v>9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31" customFormat="1">
      <c r="A67" s="60" t="s">
        <v>2589</v>
      </c>
      <c r="B67" s="1"/>
      <c r="C67" s="422"/>
      <c r="D67" s="1"/>
      <c r="E67" s="1">
        <v>4</v>
      </c>
      <c r="F67" s="1">
        <f>F62</f>
        <v>0</v>
      </c>
      <c r="G67" s="27" t="str">
        <f t="shared" si="64"/>
        <v>5</v>
      </c>
      <c r="H67" s="27" t="str">
        <f t="shared" si="65"/>
        <v>7</v>
      </c>
      <c r="I67" s="118">
        <f ca="1">IF(I62=3,G67*10+H67*1,G67*1)</f>
        <v>5</v>
      </c>
      <c r="J67" s="119">
        <f t="shared" ca="1" si="71"/>
        <v>38</v>
      </c>
      <c r="K67" s="121">
        <f t="shared" ca="1" si="66"/>
        <v>5</v>
      </c>
      <c r="L67" s="34">
        <f t="shared" ca="1" si="67"/>
        <v>1</v>
      </c>
      <c r="M67" s="34" t="str">
        <f t="shared" ca="1" si="68"/>
        <v/>
      </c>
      <c r="N67" s="34">
        <f t="shared" ca="1" si="69"/>
        <v>4</v>
      </c>
      <c r="O67" s="34">
        <f ca="1">SMALL(N64:N73,5)</f>
        <v>5</v>
      </c>
      <c r="P67" s="33">
        <f ca="1">LARGE(K64:K73,4)</f>
        <v>5</v>
      </c>
      <c r="Q67" s="33">
        <f ca="1">VLOOKUP(4,O64:P73,2,FALSE)</f>
        <v>3</v>
      </c>
      <c r="R67" s="33">
        <f ca="1">IF(L74&gt;0,Q67,I67)</f>
        <v>5</v>
      </c>
      <c r="S67" s="1"/>
      <c r="T67" s="125">
        <f t="shared" ca="1" si="70"/>
        <v>5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31" customFormat="1">
      <c r="A68" s="60" t="s">
        <v>2590</v>
      </c>
      <c r="B68" s="1"/>
      <c r="C68" s="422"/>
      <c r="D68" s="1"/>
      <c r="E68" s="1">
        <v>5</v>
      </c>
      <c r="F68" s="1">
        <f>F62</f>
        <v>0</v>
      </c>
      <c r="G68" s="27" t="str">
        <f t="shared" si="64"/>
        <v>8</v>
      </c>
      <c r="H68" s="27"/>
      <c r="I68" s="118">
        <f>G68*1</f>
        <v>8</v>
      </c>
      <c r="J68" s="119">
        <f t="shared" ca="1" si="71"/>
        <v>46</v>
      </c>
      <c r="K68" s="121">
        <f t="shared" si="66"/>
        <v>8</v>
      </c>
      <c r="L68" s="34">
        <f t="shared" ca="1" si="67"/>
        <v>1</v>
      </c>
      <c r="M68" s="34" t="str">
        <f t="shared" si="68"/>
        <v/>
      </c>
      <c r="N68" s="34">
        <f t="shared" si="69"/>
        <v>5</v>
      </c>
      <c r="O68" s="34">
        <f ca="1">SMALL(N64:N73,4)</f>
        <v>4</v>
      </c>
      <c r="P68" s="33">
        <f ca="1">LARGE(K64:K73,5)</f>
        <v>3</v>
      </c>
      <c r="Q68" s="33">
        <f ca="1">VLOOKUP(5,O64:P73,2,FALSE)</f>
        <v>5</v>
      </c>
      <c r="R68" s="33">
        <f ca="1">IF(L74&gt;0,Q68,I68)</f>
        <v>8</v>
      </c>
      <c r="S68" s="1"/>
      <c r="T68" s="125">
        <f t="shared" ca="1" si="70"/>
        <v>8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31" customFormat="1">
      <c r="A69" s="60" t="s">
        <v>2591</v>
      </c>
      <c r="B69" s="1"/>
      <c r="C69" s="422"/>
      <c r="D69" s="1"/>
      <c r="E69" s="1">
        <v>6</v>
      </c>
      <c r="F69" s="1">
        <f>F62</f>
        <v>0</v>
      </c>
      <c r="G69" s="314" t="str">
        <f t="shared" si="64"/>
        <v>6</v>
      </c>
      <c r="H69" s="27"/>
      <c r="I69" s="118"/>
      <c r="J69" s="119">
        <f t="shared" ca="1" si="71"/>
        <v>46</v>
      </c>
      <c r="K69" s="121">
        <f t="shared" si="66"/>
        <v>0</v>
      </c>
      <c r="L69" s="34">
        <f t="shared" ca="1" si="67"/>
        <v>1</v>
      </c>
      <c r="M69" s="34" t="str">
        <f t="shared" si="68"/>
        <v/>
      </c>
      <c r="N69" s="34" t="str">
        <f t="shared" si="69"/>
        <v/>
      </c>
      <c r="O69" s="34" t="e">
        <f ca="1">SMALL(M64:M73,2)</f>
        <v>#NUM!</v>
      </c>
      <c r="P69" s="33">
        <f ca="1">LARGE(K64:K73,6)*-1</f>
        <v>0</v>
      </c>
      <c r="Q69" s="33" t="e">
        <f ca="1">VLOOKUP(6,O64:P73,2,FALSE)</f>
        <v>#N/A</v>
      </c>
      <c r="R69" s="33">
        <f ca="1">IF(L74&gt;0,Q69,I69)</f>
        <v>0</v>
      </c>
      <c r="S69" s="1"/>
      <c r="T69" s="125">
        <f t="shared" ca="1" si="70"/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31" customFormat="1">
      <c r="A70" s="60" t="s">
        <v>2592</v>
      </c>
      <c r="B70" s="1"/>
      <c r="C70" s="422"/>
      <c r="D70" s="1"/>
      <c r="E70" s="1">
        <v>7</v>
      </c>
      <c r="F70" s="1">
        <f>F62</f>
        <v>0</v>
      </c>
      <c r="G70" s="314" t="str">
        <f t="shared" si="64"/>
        <v>1</v>
      </c>
      <c r="H70" s="27"/>
      <c r="I70" s="118"/>
      <c r="J70" s="119">
        <f t="shared" ca="1" si="71"/>
        <v>46</v>
      </c>
      <c r="K70" s="121">
        <f t="shared" si="66"/>
        <v>0</v>
      </c>
      <c r="L70" s="34">
        <f t="shared" ca="1" si="67"/>
        <v>1</v>
      </c>
      <c r="M70" s="34" t="str">
        <f t="shared" si="68"/>
        <v/>
      </c>
      <c r="N70" s="34" t="str">
        <f t="shared" si="69"/>
        <v/>
      </c>
      <c r="O70" s="34" t="e">
        <f ca="1">SMALL(N64:N73,7)</f>
        <v>#NUM!</v>
      </c>
      <c r="P70" s="33">
        <f ca="1">LARGE(K64:K73,7)*1</f>
        <v>0</v>
      </c>
      <c r="Q70" s="33" t="e">
        <f ca="1">VLOOKUP(7,O64:P73,2,FALSE)</f>
        <v>#N/A</v>
      </c>
      <c r="R70" s="33">
        <f ca="1">IF(L74&gt;0,Q70,I70)</f>
        <v>0</v>
      </c>
      <c r="S70" s="1"/>
      <c r="T70" s="125">
        <f t="shared" ca="1" si="70"/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31" customFormat="1">
      <c r="A71" s="60" t="s">
        <v>2593</v>
      </c>
      <c r="B71" s="1"/>
      <c r="C71" s="422"/>
      <c r="D71" s="1"/>
      <c r="E71" s="1">
        <v>8</v>
      </c>
      <c r="F71" s="1">
        <f>F62</f>
        <v>0</v>
      </c>
      <c r="G71" s="314" t="str">
        <f t="shared" si="64"/>
        <v>4</v>
      </c>
      <c r="H71" s="27"/>
      <c r="I71" s="118"/>
      <c r="J71" s="119">
        <f t="shared" ca="1" si="71"/>
        <v>46</v>
      </c>
      <c r="K71" s="121">
        <f t="shared" si="66"/>
        <v>0</v>
      </c>
      <c r="L71" s="34">
        <f t="shared" ca="1" si="67"/>
        <v>1</v>
      </c>
      <c r="M71" s="34" t="str">
        <f t="shared" si="68"/>
        <v/>
      </c>
      <c r="N71" s="34" t="str">
        <f t="shared" si="69"/>
        <v/>
      </c>
      <c r="O71" s="34" t="e">
        <f ca="1">SMALL(M64:M73,3)</f>
        <v>#NUM!</v>
      </c>
      <c r="P71" s="33">
        <f ca="1">LARGE(K64:K73,8)*-1</f>
        <v>0</v>
      </c>
      <c r="Q71" s="33" t="e">
        <f ca="1">VLOOKUP(8,O64:P73,2,FALSE)</f>
        <v>#N/A</v>
      </c>
      <c r="R71" s="33">
        <f ca="1">IF(L74&gt;0,Q71,I71)</f>
        <v>0</v>
      </c>
      <c r="S71" s="1"/>
      <c r="T71" s="125">
        <f t="shared" ca="1" si="70"/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31" customFormat="1">
      <c r="A72" s="60" t="s">
        <v>2594</v>
      </c>
      <c r="B72" s="1"/>
      <c r="C72" s="422"/>
      <c r="D72" s="1"/>
      <c r="E72" s="1">
        <v>9</v>
      </c>
      <c r="F72" s="1">
        <f>F62</f>
        <v>0</v>
      </c>
      <c r="G72" s="314" t="str">
        <f t="shared" si="64"/>
        <v>7</v>
      </c>
      <c r="H72" s="27"/>
      <c r="I72" s="118"/>
      <c r="J72" s="119">
        <f t="shared" ca="1" si="71"/>
        <v>46</v>
      </c>
      <c r="K72" s="121">
        <f t="shared" si="66"/>
        <v>0</v>
      </c>
      <c r="L72" s="34">
        <f t="shared" ca="1" si="67"/>
        <v>1</v>
      </c>
      <c r="M72" s="34" t="str">
        <f t="shared" si="68"/>
        <v/>
      </c>
      <c r="N72" s="34" t="str">
        <f t="shared" si="69"/>
        <v/>
      </c>
      <c r="O72" s="34" t="e">
        <f ca="1">SMALL(N64:N73,6)</f>
        <v>#NUM!</v>
      </c>
      <c r="P72" s="33">
        <f ca="1">LARGE(K64:K73,9)</f>
        <v>0</v>
      </c>
      <c r="Q72" s="33" t="e">
        <f ca="1">VLOOKUP(9,O64:P73,2,FALSE)</f>
        <v>#N/A</v>
      </c>
      <c r="R72" s="33">
        <f ca="1">IF(L74&gt;0,Q72,I72)</f>
        <v>0</v>
      </c>
      <c r="S72" s="1"/>
      <c r="T72" s="125">
        <f t="shared" ca="1" si="70"/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31" customFormat="1">
      <c r="A73" s="60" t="s">
        <v>2595</v>
      </c>
      <c r="B73" s="1"/>
      <c r="C73" s="422"/>
      <c r="D73" s="1"/>
      <c r="E73" s="1">
        <v>10</v>
      </c>
      <c r="F73" s="1">
        <f>F62</f>
        <v>0</v>
      </c>
      <c r="G73" s="314" t="str">
        <f t="shared" si="64"/>
        <v>7</v>
      </c>
      <c r="H73" s="27"/>
      <c r="I73" s="118"/>
      <c r="J73" s="119">
        <f t="shared" ca="1" si="71"/>
        <v>46</v>
      </c>
      <c r="K73" s="121">
        <f t="shared" si="66"/>
        <v>0</v>
      </c>
      <c r="L73" s="34">
        <f t="shared" ca="1" si="67"/>
        <v>1</v>
      </c>
      <c r="M73" s="34" t="str">
        <f t="shared" si="68"/>
        <v/>
      </c>
      <c r="N73" s="34" t="str">
        <f t="shared" si="69"/>
        <v/>
      </c>
      <c r="O73" s="34" t="e">
        <f ca="1">SMALL(M64:M73,1)</f>
        <v>#NUM!</v>
      </c>
      <c r="P73" s="33">
        <f ca="1">LARGE(K64:K73,10)*-1</f>
        <v>0</v>
      </c>
      <c r="Q73" s="33" t="e">
        <f ca="1">VLOOKUP(10,O64:P73,2,FALSE)</f>
        <v>#N/A</v>
      </c>
      <c r="R73" s="33">
        <f ca="1">IF(L74&gt;0,Q73,I73)</f>
        <v>0</v>
      </c>
      <c r="S73" s="1"/>
      <c r="T73" s="125">
        <f t="shared" ca="1" si="70"/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31" customFormat="1">
      <c r="A74" s="60"/>
      <c r="B74" s="1"/>
      <c r="C74" s="422"/>
      <c r="D74" s="1"/>
      <c r="E74" s="1"/>
      <c r="F74" s="1"/>
      <c r="G74" s="27"/>
      <c r="H74" s="27"/>
      <c r="I74" s="118"/>
      <c r="J74" s="119"/>
      <c r="K74" s="121"/>
      <c r="L74" s="34">
        <f ca="1">COUNTIF(L64:L73,-1)</f>
        <v>0</v>
      </c>
      <c r="M74" s="34"/>
      <c r="N74" s="34"/>
      <c r="O74" s="34"/>
      <c r="P74" s="33"/>
      <c r="Q74" s="33"/>
      <c r="R74" s="33"/>
      <c r="S74" s="1"/>
      <c r="T74" s="1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31" customFormat="1">
      <c r="A75" s="60"/>
      <c r="B75" s="1"/>
      <c r="C75" s="1"/>
      <c r="D75" s="1"/>
      <c r="E75" s="1"/>
      <c r="F75" s="1"/>
      <c r="G75" s="27"/>
      <c r="H75" s="27"/>
      <c r="I75" s="118"/>
      <c r="J75" s="119"/>
      <c r="K75" s="121"/>
      <c r="L75" s="34"/>
      <c r="M75" s="34"/>
      <c r="N75" s="34"/>
      <c r="O75" s="34"/>
      <c r="P75" s="33"/>
      <c r="Q75" s="33"/>
      <c r="R75" s="33"/>
      <c r="S75" s="1"/>
      <c r="T75" s="1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31" customFormat="1">
      <c r="A76" s="203" t="s">
        <v>459</v>
      </c>
      <c r="B76" s="1"/>
      <c r="C76" s="1"/>
      <c r="D76" s="1"/>
      <c r="E76" s="1"/>
      <c r="F76" s="1"/>
      <c r="G76" s="27"/>
      <c r="H76" s="27"/>
      <c r="I76" s="118"/>
      <c r="J76" s="119"/>
      <c r="K76" s="121"/>
      <c r="L76" s="34"/>
      <c r="M76" s="34"/>
      <c r="N76" s="34"/>
      <c r="O76" s="34"/>
      <c r="P76" s="33"/>
      <c r="Q76" s="33"/>
      <c r="R76" s="33"/>
      <c r="S76" s="1"/>
      <c r="T76" s="1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31" customFormat="1">
      <c r="A77" s="60"/>
      <c r="B77" s="1"/>
      <c r="C77" s="1"/>
      <c r="D77" s="1"/>
      <c r="E77" s="1"/>
      <c r="F77" s="1">
        <f>AZ7</f>
        <v>0</v>
      </c>
      <c r="G77" s="27"/>
      <c r="H77" s="27"/>
      <c r="I77" s="27">
        <f ca="1">INT(RAND()*7)+1</f>
        <v>3</v>
      </c>
      <c r="J77" s="119"/>
      <c r="K77" s="121"/>
      <c r="L77" s="34"/>
      <c r="M77" s="34"/>
      <c r="N77" s="34"/>
      <c r="O77" s="34"/>
      <c r="P77" s="33"/>
      <c r="Q77" s="33"/>
      <c r="R77" s="33"/>
      <c r="S77" s="1"/>
      <c r="T77" s="1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31" customFormat="1">
      <c r="A78" s="60" t="s">
        <v>440</v>
      </c>
      <c r="B78" s="28"/>
      <c r="C78" s="28"/>
      <c r="D78" s="1"/>
      <c r="E78" s="1" t="s">
        <v>396</v>
      </c>
      <c r="F78" s="1" t="s">
        <v>444</v>
      </c>
      <c r="G78" s="27" t="s">
        <v>337</v>
      </c>
      <c r="H78" s="27" t="s">
        <v>338</v>
      </c>
      <c r="I78" s="118">
        <f ca="1">INT(RAND()*3+1)</f>
        <v>1</v>
      </c>
      <c r="J78" s="119" t="s">
        <v>1447</v>
      </c>
      <c r="K78" s="121"/>
      <c r="L78" s="34"/>
      <c r="M78" s="34"/>
      <c r="N78" s="34"/>
      <c r="O78" s="34"/>
      <c r="P78" s="33"/>
      <c r="Q78" s="33"/>
      <c r="R78" s="33" t="s">
        <v>1449</v>
      </c>
      <c r="S78" s="27"/>
      <c r="T78" s="12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31" customFormat="1">
      <c r="A79" s="60" t="s">
        <v>2596</v>
      </c>
      <c r="B79" s="127">
        <v>0</v>
      </c>
      <c r="C79" s="127">
        <v>0</v>
      </c>
      <c r="D79" s="1"/>
      <c r="E79" s="1">
        <v>1</v>
      </c>
      <c r="F79" s="1">
        <f>F77</f>
        <v>0</v>
      </c>
      <c r="G79" s="27" t="str">
        <f>IF(MID(A4,4,1)="0",MID($A$13,4,1),MID(A4,4,1))</f>
        <v>4</v>
      </c>
      <c r="H79" s="27" t="str">
        <f>G84</f>
        <v>7</v>
      </c>
      <c r="I79" s="118">
        <f ca="1">IF(OR(I77=1,I77=2),G79*1,IF(AND(I77&gt;=3,I78=1),G79*10,G79*10+H79*1))</f>
        <v>40</v>
      </c>
      <c r="J79" s="119">
        <f ca="1">I79</f>
        <v>40</v>
      </c>
      <c r="K79" s="121">
        <f ca="1">ABS(I79)</f>
        <v>40</v>
      </c>
      <c r="L79" s="34">
        <f ca="1">IF(J79&lt;0,-1,1)</f>
        <v>1</v>
      </c>
      <c r="M79" s="34" t="str">
        <f ca="1">IF(I79&lt;0,E79,"")</f>
        <v/>
      </c>
      <c r="N79" s="34">
        <f ca="1">IF(I79&gt;0,E79,"")</f>
        <v>1</v>
      </c>
      <c r="O79" s="34">
        <f ca="1">SMALL(N79:N88,2)</f>
        <v>2</v>
      </c>
      <c r="P79" s="33">
        <f ca="1">LARGE(K79:K88,1)</f>
        <v>92</v>
      </c>
      <c r="Q79" s="33">
        <f ca="1">VLOOKUP(1,O79:P88,2,FALSE)</f>
        <v>40</v>
      </c>
      <c r="R79" s="33">
        <f ca="1">IF(L89&gt;0,Q79,I79)</f>
        <v>40</v>
      </c>
      <c r="S79" s="1"/>
      <c r="T79" s="125">
        <f ca="1">IF($E$1=1,R79*1,K79*1)</f>
        <v>40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31" customFormat="1">
      <c r="A80" s="60" t="s">
        <v>2597</v>
      </c>
      <c r="B80" s="1"/>
      <c r="C80" s="1"/>
      <c r="D80" s="1"/>
      <c r="E80" s="1">
        <v>2</v>
      </c>
      <c r="F80" s="1">
        <f>F77</f>
        <v>0</v>
      </c>
      <c r="G80" s="27" t="str">
        <f t="shared" ref="G80:G88" si="72">IF(MID(A5,4,1)="0",MID($A$13,4,1),MID(A5,4,1))</f>
        <v>3</v>
      </c>
      <c r="H80" s="27" t="str">
        <f t="shared" ref="H80:H82" si="73">G85</f>
        <v>2</v>
      </c>
      <c r="I80" s="118">
        <f ca="1">IF(OR(I77=3,I77=4,I77=5),G80*1,IF(AND(I77&lt;=2,I78=1),G80*10,IF(AND(I77&gt;=6,I78=2),G80*10,G80*10+H80*1)))</f>
        <v>3</v>
      </c>
      <c r="J80" s="119">
        <f ca="1">J79+I80</f>
        <v>43</v>
      </c>
      <c r="K80" s="121">
        <f t="shared" ref="K80:K88" ca="1" si="74">ABS(I80)</f>
        <v>3</v>
      </c>
      <c r="L80" s="34">
        <f t="shared" ref="L80:L88" ca="1" si="75">IF(J80&lt;0,-1,1)</f>
        <v>1</v>
      </c>
      <c r="M80" s="34" t="str">
        <f t="shared" ref="M80:M88" ca="1" si="76">IF(I80&lt;0,E80,"")</f>
        <v/>
      </c>
      <c r="N80" s="34">
        <f t="shared" ref="N80:N88" ca="1" si="77">IF(I80&gt;0,E80,"")</f>
        <v>2</v>
      </c>
      <c r="O80" s="34">
        <f ca="1">SMALL(N79:N88,3)</f>
        <v>3</v>
      </c>
      <c r="P80" s="33">
        <f ca="1">LARGE(K79:K88,2)</f>
        <v>61</v>
      </c>
      <c r="Q80" s="33">
        <f ca="1">VLOOKUP(2,O79:P88,2,FALSE)</f>
        <v>92</v>
      </c>
      <c r="R80" s="33">
        <f ca="1">IF(L89&gt;0,Q80,I80)</f>
        <v>3</v>
      </c>
      <c r="S80" s="1"/>
      <c r="T80" s="125">
        <f t="shared" ref="T80:T88" ca="1" si="78">IF($E$1=1,R80*1,K80*1)</f>
        <v>3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31" customFormat="1">
      <c r="A81" s="60" t="s">
        <v>2598</v>
      </c>
      <c r="B81" s="1"/>
      <c r="C81" s="423" t="s">
        <v>1825</v>
      </c>
      <c r="D81" s="1"/>
      <c r="E81" s="1">
        <v>3</v>
      </c>
      <c r="F81" s="1">
        <f>F77</f>
        <v>0</v>
      </c>
      <c r="G81" s="27" t="str">
        <f t="shared" si="72"/>
        <v>8</v>
      </c>
      <c r="H81" s="27" t="str">
        <f t="shared" si="73"/>
        <v>5</v>
      </c>
      <c r="I81" s="118">
        <f ca="1">IF(OR(I77=1,I77=3,I77=6,I77=7),G81*1,IF(AND(I77=2,I78=2),G81*10,IF(AND(I77=4,I78=2),G81*10,IF(AND(I77=5,I78=2),G81*10,G81*10+H81*1))))</f>
        <v>8</v>
      </c>
      <c r="J81" s="119">
        <f t="shared" ref="J81:J88" ca="1" si="79">J80+I81</f>
        <v>51</v>
      </c>
      <c r="K81" s="121">
        <f t="shared" ca="1" si="74"/>
        <v>8</v>
      </c>
      <c r="L81" s="34">
        <f t="shared" ca="1" si="75"/>
        <v>1</v>
      </c>
      <c r="M81" s="34" t="str">
        <f t="shared" ca="1" si="76"/>
        <v/>
      </c>
      <c r="N81" s="34">
        <f t="shared" ca="1" si="77"/>
        <v>3</v>
      </c>
      <c r="O81" s="34">
        <f ca="1">SMALL(N79:N88,1)</f>
        <v>1</v>
      </c>
      <c r="P81" s="33">
        <f ca="1">LARGE(K79:K88,3)</f>
        <v>40</v>
      </c>
      <c r="Q81" s="33">
        <f ca="1">VLOOKUP(3,O79:P88,2,FALSE)</f>
        <v>61</v>
      </c>
      <c r="R81" s="33">
        <f ca="1">IF(L89&gt;0,Q81,I81)</f>
        <v>8</v>
      </c>
      <c r="S81" s="1"/>
      <c r="T81" s="125">
        <f t="shared" ca="1" si="78"/>
        <v>8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31" customFormat="1">
      <c r="A82" s="60" t="s">
        <v>2599</v>
      </c>
      <c r="B82" s="1"/>
      <c r="C82" s="423"/>
      <c r="D82" s="1"/>
      <c r="E82" s="1">
        <v>4</v>
      </c>
      <c r="F82" s="1">
        <f>F77</f>
        <v>0</v>
      </c>
      <c r="G82" s="27" t="str">
        <f t="shared" si="72"/>
        <v>6</v>
      </c>
      <c r="H82" s="27" t="str">
        <f t="shared" si="73"/>
        <v>1</v>
      </c>
      <c r="I82" s="118">
        <f ca="1">IF(OR(I77=2,I77=4,I77=6),G82*1,IF(AND(I77=1,I78=2),G82*10,IF(AND(I77=3,I78=2),G82*10,IF(AND(I77=5,I78=3),G82*10,IF(AND(I77=7,I78=3),G82*10,G82*10+H82*1)))))</f>
        <v>61</v>
      </c>
      <c r="J82" s="119">
        <f t="shared" ca="1" si="79"/>
        <v>112</v>
      </c>
      <c r="K82" s="121">
        <f t="shared" ca="1" si="74"/>
        <v>61</v>
      </c>
      <c r="L82" s="34">
        <f t="shared" ca="1" si="75"/>
        <v>1</v>
      </c>
      <c r="M82" s="34" t="str">
        <f t="shared" ca="1" si="76"/>
        <v/>
      </c>
      <c r="N82" s="34">
        <f t="shared" ca="1" si="77"/>
        <v>4</v>
      </c>
      <c r="O82" s="34">
        <f ca="1">SMALL(N79:N88,5)</f>
        <v>5</v>
      </c>
      <c r="P82" s="33">
        <f ca="1">LARGE(K79:K88,4)</f>
        <v>8</v>
      </c>
      <c r="Q82" s="33">
        <f ca="1">VLOOKUP(4,O79:P88,2,FALSE)</f>
        <v>3</v>
      </c>
      <c r="R82" s="33">
        <f ca="1">IF(L89&gt;0,Q82,I82)</f>
        <v>61</v>
      </c>
      <c r="S82" s="1"/>
      <c r="T82" s="125">
        <f t="shared" ca="1" si="78"/>
        <v>61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31" customFormat="1">
      <c r="A83" s="60" t="s">
        <v>2600</v>
      </c>
      <c r="B83" s="1"/>
      <c r="C83" s="423"/>
      <c r="D83" s="1"/>
      <c r="E83" s="1">
        <v>5</v>
      </c>
      <c r="F83" s="1">
        <f>F77</f>
        <v>0</v>
      </c>
      <c r="G83" s="27" t="str">
        <f t="shared" si="72"/>
        <v>9</v>
      </c>
      <c r="H83" s="27" t="str">
        <f ca="1">IF(I77=1,H79,IF(I77=2,H79,IF(I77=3,H80,IF(I77=4,H80,IF(I77=6,H81,G88)))))</f>
        <v>2</v>
      </c>
      <c r="I83" s="118">
        <f ca="1">IF(OR(I77=5,I77=7),G83*1,IF(AND(I77&lt;=4,I78=3),G83*10,IF(AND(I77=6,I78=3),G83*10,G83*10+H83*1)))</f>
        <v>92</v>
      </c>
      <c r="J83" s="119">
        <f t="shared" ca="1" si="79"/>
        <v>204</v>
      </c>
      <c r="K83" s="121">
        <f t="shared" ca="1" si="74"/>
        <v>92</v>
      </c>
      <c r="L83" s="34">
        <f t="shared" ca="1" si="75"/>
        <v>1</v>
      </c>
      <c r="M83" s="34" t="str">
        <f t="shared" ca="1" si="76"/>
        <v/>
      </c>
      <c r="N83" s="34">
        <f t="shared" ca="1" si="77"/>
        <v>5</v>
      </c>
      <c r="O83" s="34">
        <f ca="1">SMALL(N79:N88,4)</f>
        <v>4</v>
      </c>
      <c r="P83" s="33">
        <f ca="1">LARGE(K79:K88,5)</f>
        <v>3</v>
      </c>
      <c r="Q83" s="33">
        <f ca="1">VLOOKUP(5,O79:P88,2,FALSE)</f>
        <v>8</v>
      </c>
      <c r="R83" s="33">
        <f ca="1">IF(L89&gt;0,Q83,I83)</f>
        <v>92</v>
      </c>
      <c r="S83" s="1"/>
      <c r="T83" s="125">
        <f t="shared" ca="1" si="78"/>
        <v>92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31" customFormat="1">
      <c r="A84" s="60" t="s">
        <v>2601</v>
      </c>
      <c r="B84" s="1"/>
      <c r="C84" s="423"/>
      <c r="D84" s="1"/>
      <c r="E84" s="1">
        <v>6</v>
      </c>
      <c r="F84" s="1">
        <f>F77</f>
        <v>0</v>
      </c>
      <c r="G84" s="314" t="str">
        <f t="shared" si="72"/>
        <v>7</v>
      </c>
      <c r="H84" s="27"/>
      <c r="I84" s="118"/>
      <c r="J84" s="119">
        <f t="shared" ca="1" si="79"/>
        <v>204</v>
      </c>
      <c r="K84" s="121">
        <f t="shared" si="74"/>
        <v>0</v>
      </c>
      <c r="L84" s="34">
        <f t="shared" ca="1" si="75"/>
        <v>1</v>
      </c>
      <c r="M84" s="34" t="str">
        <f t="shared" si="76"/>
        <v/>
      </c>
      <c r="N84" s="34" t="str">
        <f t="shared" si="77"/>
        <v/>
      </c>
      <c r="O84" s="34" t="e">
        <f ca="1">SMALL(M79:M88,2)</f>
        <v>#NUM!</v>
      </c>
      <c r="P84" s="33">
        <f ca="1">LARGE(K79:K88,6)*-1</f>
        <v>0</v>
      </c>
      <c r="Q84" s="33" t="e">
        <f ca="1">VLOOKUP(6,O79:P88,2,FALSE)</f>
        <v>#N/A</v>
      </c>
      <c r="R84" s="33">
        <f ca="1">IF(L89&gt;0,Q84,I84)</f>
        <v>0</v>
      </c>
      <c r="S84" s="1"/>
      <c r="T84" s="125">
        <f t="shared" ca="1" si="78"/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31" customFormat="1">
      <c r="A85" s="60" t="s">
        <v>2602</v>
      </c>
      <c r="B85" s="1"/>
      <c r="C85" s="423"/>
      <c r="D85" s="1"/>
      <c r="E85" s="1">
        <v>7</v>
      </c>
      <c r="F85" s="1">
        <f>F77</f>
        <v>0</v>
      </c>
      <c r="G85" s="314" t="str">
        <f t="shared" si="72"/>
        <v>2</v>
      </c>
      <c r="H85" s="27"/>
      <c r="I85" s="118"/>
      <c r="J85" s="119">
        <f t="shared" ca="1" si="79"/>
        <v>204</v>
      </c>
      <c r="K85" s="121">
        <f t="shared" si="74"/>
        <v>0</v>
      </c>
      <c r="L85" s="34">
        <f t="shared" ca="1" si="75"/>
        <v>1</v>
      </c>
      <c r="M85" s="34" t="str">
        <f t="shared" si="76"/>
        <v/>
      </c>
      <c r="N85" s="34" t="str">
        <f t="shared" si="77"/>
        <v/>
      </c>
      <c r="O85" s="34" t="e">
        <f ca="1">SMALL(N79:N88,7)</f>
        <v>#NUM!</v>
      </c>
      <c r="P85" s="33">
        <f ca="1">LARGE(K79:K88,7)*1</f>
        <v>0</v>
      </c>
      <c r="Q85" s="33" t="e">
        <f ca="1">VLOOKUP(7,O79:P88,2,FALSE)</f>
        <v>#N/A</v>
      </c>
      <c r="R85" s="33">
        <f ca="1">IF(L89&gt;0,Q85,I85)</f>
        <v>0</v>
      </c>
      <c r="S85" s="1"/>
      <c r="T85" s="125">
        <f t="shared" ca="1" si="78"/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s="31" customFormat="1">
      <c r="A86" s="60" t="s">
        <v>2603</v>
      </c>
      <c r="B86" s="1"/>
      <c r="C86" s="423"/>
      <c r="D86" s="1"/>
      <c r="E86" s="1">
        <v>8</v>
      </c>
      <c r="F86" s="1">
        <f>F77</f>
        <v>0</v>
      </c>
      <c r="G86" s="314" t="str">
        <f t="shared" si="72"/>
        <v>5</v>
      </c>
      <c r="H86" s="27"/>
      <c r="I86" s="118"/>
      <c r="J86" s="119">
        <f t="shared" ca="1" si="79"/>
        <v>204</v>
      </c>
      <c r="K86" s="121">
        <f t="shared" si="74"/>
        <v>0</v>
      </c>
      <c r="L86" s="34">
        <f t="shared" ca="1" si="75"/>
        <v>1</v>
      </c>
      <c r="M86" s="34" t="str">
        <f t="shared" si="76"/>
        <v/>
      </c>
      <c r="N86" s="34" t="str">
        <f t="shared" si="77"/>
        <v/>
      </c>
      <c r="O86" s="34" t="e">
        <f ca="1">SMALL(M79:M88,3)</f>
        <v>#NUM!</v>
      </c>
      <c r="P86" s="33">
        <f ca="1">LARGE(K79:K88,8)*-1</f>
        <v>0</v>
      </c>
      <c r="Q86" s="33" t="e">
        <f ca="1">VLOOKUP(8,O79:P88,2,FALSE)</f>
        <v>#N/A</v>
      </c>
      <c r="R86" s="33">
        <f ca="1">IF(L89&gt;0,Q86,I86)</f>
        <v>0</v>
      </c>
      <c r="S86" s="1"/>
      <c r="T86" s="125">
        <f t="shared" ca="1" si="78"/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s="31" customFormat="1">
      <c r="A87" s="60" t="s">
        <v>2604</v>
      </c>
      <c r="B87" s="1"/>
      <c r="C87" s="423"/>
      <c r="D87" s="1"/>
      <c r="E87" s="1">
        <v>9</v>
      </c>
      <c r="F87" s="1">
        <f>F77</f>
        <v>0</v>
      </c>
      <c r="G87" s="314" t="str">
        <f t="shared" si="72"/>
        <v>1</v>
      </c>
      <c r="H87" s="27"/>
      <c r="I87" s="118"/>
      <c r="J87" s="119">
        <f t="shared" ca="1" si="79"/>
        <v>204</v>
      </c>
      <c r="K87" s="121">
        <f t="shared" si="74"/>
        <v>0</v>
      </c>
      <c r="L87" s="34">
        <f t="shared" ca="1" si="75"/>
        <v>1</v>
      </c>
      <c r="M87" s="34" t="str">
        <f t="shared" si="76"/>
        <v/>
      </c>
      <c r="N87" s="34" t="str">
        <f t="shared" si="77"/>
        <v/>
      </c>
      <c r="O87" s="34" t="e">
        <f ca="1">SMALL(N79:N88,6)</f>
        <v>#NUM!</v>
      </c>
      <c r="P87" s="33">
        <f ca="1">LARGE(K79:K88,9)</f>
        <v>0</v>
      </c>
      <c r="Q87" s="33" t="e">
        <f ca="1">VLOOKUP(9,O79:P88,2,FALSE)</f>
        <v>#N/A</v>
      </c>
      <c r="R87" s="33">
        <f ca="1">IF(L89&gt;0,Q87,I87)</f>
        <v>0</v>
      </c>
      <c r="S87" s="1"/>
      <c r="T87" s="125">
        <f t="shared" ca="1" si="78"/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s="31" customFormat="1">
      <c r="A88" s="60" t="s">
        <v>2605</v>
      </c>
      <c r="B88" s="1"/>
      <c r="C88" s="423"/>
      <c r="D88" s="1"/>
      <c r="E88" s="1">
        <v>10</v>
      </c>
      <c r="F88" s="1">
        <f>F77</f>
        <v>0</v>
      </c>
      <c r="G88" s="314" t="str">
        <f t="shared" si="72"/>
        <v>8</v>
      </c>
      <c r="H88" s="27"/>
      <c r="I88" s="118"/>
      <c r="J88" s="119">
        <f t="shared" ca="1" si="79"/>
        <v>204</v>
      </c>
      <c r="K88" s="121">
        <f t="shared" si="74"/>
        <v>0</v>
      </c>
      <c r="L88" s="34">
        <f t="shared" ca="1" si="75"/>
        <v>1</v>
      </c>
      <c r="M88" s="34" t="str">
        <f t="shared" si="76"/>
        <v/>
      </c>
      <c r="N88" s="34" t="str">
        <f t="shared" si="77"/>
        <v/>
      </c>
      <c r="O88" s="34" t="e">
        <f ca="1">SMALL(M79:M88,1)</f>
        <v>#NUM!</v>
      </c>
      <c r="P88" s="33">
        <f ca="1">LARGE(K79:K88,10)*-1</f>
        <v>0</v>
      </c>
      <c r="Q88" s="33" t="e">
        <f ca="1">VLOOKUP(10,O79:P88,2,FALSE)</f>
        <v>#N/A</v>
      </c>
      <c r="R88" s="33">
        <f ca="1">IF(L89&gt;0,Q88,I88)</f>
        <v>0</v>
      </c>
      <c r="S88" s="1"/>
      <c r="T88" s="125">
        <f t="shared" ca="1" si="78"/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s="31" customFormat="1">
      <c r="A89" s="60"/>
      <c r="B89" s="1"/>
      <c r="C89" s="423"/>
      <c r="D89" s="1"/>
      <c r="E89" s="1"/>
      <c r="F89" s="1"/>
      <c r="G89" s="27"/>
      <c r="H89" s="27"/>
      <c r="I89" s="118"/>
      <c r="J89" s="119"/>
      <c r="K89" s="121"/>
      <c r="L89" s="34">
        <f ca="1">COUNTIF(L79:L88,-1)</f>
        <v>0</v>
      </c>
      <c r="M89" s="34"/>
      <c r="N89" s="34"/>
      <c r="O89" s="34"/>
      <c r="P89" s="33"/>
      <c r="Q89" s="33"/>
      <c r="R89" s="33"/>
      <c r="S89" s="1"/>
      <c r="T89" s="12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31" customFormat="1">
      <c r="A90" s="60"/>
      <c r="B90" s="1"/>
      <c r="C90" s="1"/>
      <c r="D90" s="1"/>
      <c r="E90" s="1"/>
      <c r="F90" s="1"/>
      <c r="G90" s="27"/>
      <c r="H90" s="27"/>
      <c r="I90" s="118"/>
      <c r="J90" s="119"/>
      <c r="K90" s="121"/>
      <c r="L90" s="34"/>
      <c r="M90" s="34"/>
      <c r="N90" s="34"/>
      <c r="O90" s="34"/>
      <c r="P90" s="33"/>
      <c r="Q90" s="33"/>
      <c r="R90" s="33"/>
      <c r="S90" s="1"/>
      <c r="T90" s="12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s="31" customFormat="1">
      <c r="A91" s="203" t="s">
        <v>460</v>
      </c>
      <c r="B91" s="1"/>
      <c r="C91" s="1"/>
      <c r="D91" s="1"/>
      <c r="E91" s="1"/>
      <c r="F91" s="1"/>
      <c r="G91" s="27"/>
      <c r="H91" s="27"/>
      <c r="I91" s="118"/>
      <c r="J91" s="119"/>
      <c r="K91" s="121"/>
      <c r="L91" s="34"/>
      <c r="M91" s="34"/>
      <c r="N91" s="34"/>
      <c r="O91" s="34"/>
      <c r="P91" s="33"/>
      <c r="Q91" s="33"/>
      <c r="R91" s="33"/>
      <c r="S91" s="1"/>
      <c r="T91" s="12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s="31" customFormat="1">
      <c r="A92" s="60"/>
      <c r="B92" s="1"/>
      <c r="C92" s="1"/>
      <c r="D92" s="1"/>
      <c r="E92" s="1"/>
      <c r="F92" s="1">
        <f>BA7</f>
        <v>0</v>
      </c>
      <c r="G92" s="27">
        <f ca="1">INT(RAND()*7)+1</f>
        <v>6</v>
      </c>
      <c r="H92" s="27">
        <f ca="1">INT(RAND()*7)+1</f>
        <v>7</v>
      </c>
      <c r="I92" s="118">
        <f ca="1">IF(I77&lt;&gt;G92,G92,IF(I77&lt;&gt;H92,H92,INT(RAND()*7)+1))</f>
        <v>6</v>
      </c>
      <c r="J92" s="119"/>
      <c r="K92" s="121"/>
      <c r="L92" s="34"/>
      <c r="M92" s="34"/>
      <c r="N92" s="34"/>
      <c r="O92" s="34"/>
      <c r="P92" s="33"/>
      <c r="Q92" s="33"/>
      <c r="R92" s="33"/>
      <c r="S92" s="1"/>
      <c r="T92" s="12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s="31" customFormat="1">
      <c r="A93" s="60" t="s">
        <v>440</v>
      </c>
      <c r="B93" s="1"/>
      <c r="C93" s="1"/>
      <c r="D93" s="1"/>
      <c r="E93" s="1" t="s">
        <v>396</v>
      </c>
      <c r="F93" s="1" t="s">
        <v>444</v>
      </c>
      <c r="G93" s="27" t="s">
        <v>337</v>
      </c>
      <c r="H93" s="27" t="s">
        <v>338</v>
      </c>
      <c r="I93" s="118">
        <f ca="1">INT(RAND()*3+1)</f>
        <v>3</v>
      </c>
      <c r="J93" s="119" t="s">
        <v>1447</v>
      </c>
      <c r="K93" s="121"/>
      <c r="L93" s="34"/>
      <c r="M93" s="34"/>
      <c r="N93" s="34"/>
      <c r="O93" s="34"/>
      <c r="P93" s="33"/>
      <c r="Q93" s="33"/>
      <c r="R93" s="33" t="s">
        <v>1449</v>
      </c>
      <c r="S93" s="27"/>
      <c r="T93" s="12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31" customFormat="1">
      <c r="A94" s="60" t="s">
        <v>2606</v>
      </c>
      <c r="B94" s="127">
        <v>0</v>
      </c>
      <c r="C94" s="127">
        <v>0</v>
      </c>
      <c r="D94" s="1"/>
      <c r="E94" s="1">
        <v>1</v>
      </c>
      <c r="F94" s="1">
        <f>F92</f>
        <v>0</v>
      </c>
      <c r="G94" s="27" t="str">
        <f>IF(MID(A4,5,1)="0",MID($A$13,5,1),MID(A4,5,1))</f>
        <v>4</v>
      </c>
      <c r="H94" s="27" t="str">
        <f>G99</f>
        <v>3</v>
      </c>
      <c r="I94" s="118">
        <f ca="1">IF(OR(I92=1,I92=2),G94*1,IF(AND(I92&gt;=3,I93=1),G94*10,G94*10+H94*1))</f>
        <v>43</v>
      </c>
      <c r="J94" s="119">
        <f ca="1">I94</f>
        <v>43</v>
      </c>
      <c r="K94" s="121">
        <f ca="1">ABS(I94)</f>
        <v>43</v>
      </c>
      <c r="L94" s="34">
        <f ca="1">IF(J94&lt;0,-1,1)</f>
        <v>1</v>
      </c>
      <c r="M94" s="34" t="str">
        <f ca="1">IF(I94&lt;0,E94,"")</f>
        <v/>
      </c>
      <c r="N94" s="34">
        <f ca="1">IF(I94&gt;0,E94,"")</f>
        <v>1</v>
      </c>
      <c r="O94" s="34">
        <f ca="1">SMALL(N94:N103,2)</f>
        <v>2</v>
      </c>
      <c r="P94" s="33">
        <f ca="1">LARGE(K94:K103,1)</f>
        <v>98</v>
      </c>
      <c r="Q94" s="33">
        <f ca="1">VLOOKUP(1,O94:P103,2,FALSE)</f>
        <v>43</v>
      </c>
      <c r="R94" s="33">
        <f ca="1">IF(L104&gt;0,Q94,I94)</f>
        <v>43</v>
      </c>
      <c r="S94" s="1"/>
      <c r="T94" s="125">
        <f ca="1">IF($E$1=1,R94*1,K94*1)</f>
        <v>43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31" customFormat="1">
      <c r="A95" s="60" t="s">
        <v>2607</v>
      </c>
      <c r="B95" s="1"/>
      <c r="C95" s="1"/>
      <c r="D95" s="1"/>
      <c r="E95" s="1">
        <v>2</v>
      </c>
      <c r="F95" s="1">
        <f>F92</f>
        <v>0</v>
      </c>
      <c r="G95" s="27" t="str">
        <f t="shared" ref="G95:G103" si="80">IF(MID(A5,5,1)="0",MID($A$13,5,1),MID(A5,5,1))</f>
        <v>9</v>
      </c>
      <c r="H95" s="27" t="str">
        <f t="shared" ref="H95:H97" si="81">G100</f>
        <v>8</v>
      </c>
      <c r="I95" s="118">
        <f ca="1">IF(OR(I92=3,I92=4,I92=5),G95*1,IF(AND(I92&lt;=2,I93=1),G95*10,IF(AND(I92&gt;=6,I93=2),G95*10,G95*10+H95*1)))</f>
        <v>98</v>
      </c>
      <c r="J95" s="119">
        <f ca="1">J94+I95</f>
        <v>141</v>
      </c>
      <c r="K95" s="121">
        <f t="shared" ref="K95:K103" ca="1" si="82">ABS(I95)</f>
        <v>98</v>
      </c>
      <c r="L95" s="34">
        <f t="shared" ref="L95:L103" ca="1" si="83">IF(J95&lt;0,-1,1)</f>
        <v>1</v>
      </c>
      <c r="M95" s="34" t="str">
        <f t="shared" ref="M95:M103" ca="1" si="84">IF(I95&lt;0,E95,"")</f>
        <v/>
      </c>
      <c r="N95" s="34">
        <f t="shared" ref="N95:N103" ca="1" si="85">IF(I95&gt;0,E95,"")</f>
        <v>2</v>
      </c>
      <c r="O95" s="34">
        <f ca="1">SMALL(N94:N103,3)</f>
        <v>3</v>
      </c>
      <c r="P95" s="33">
        <f ca="1">LARGE(K94:K103,2)</f>
        <v>50</v>
      </c>
      <c r="Q95" s="33">
        <f ca="1">VLOOKUP(2,O94:P103,2,FALSE)</f>
        <v>98</v>
      </c>
      <c r="R95" s="33">
        <f ca="1">IF(L104&gt;0,Q95,I95)</f>
        <v>98</v>
      </c>
      <c r="S95" s="1"/>
      <c r="T95" s="125">
        <f t="shared" ref="T95:T103" ca="1" si="86">IF($E$1=1,R95*1,K95*1)</f>
        <v>98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31" customFormat="1">
      <c r="A96" s="60" t="s">
        <v>2608</v>
      </c>
      <c r="B96" s="1"/>
      <c r="C96" s="422" t="s">
        <v>1825</v>
      </c>
      <c r="D96" s="1"/>
      <c r="E96" s="1">
        <v>3</v>
      </c>
      <c r="F96" s="1">
        <f>F92</f>
        <v>0</v>
      </c>
      <c r="G96" s="27" t="str">
        <f t="shared" si="80"/>
        <v>6</v>
      </c>
      <c r="H96" s="27" t="str">
        <f t="shared" si="81"/>
        <v>1</v>
      </c>
      <c r="I96" s="118">
        <f ca="1">IF(OR(I92=1,I92=3,I92=6,I92=7),G96*1,IF(AND(I92=2,I93=2),G96*10,IF(AND(I92=4,I93=2),G96*10,IF(AND(I92=5,I93=2),G96*10,G96*10+H96*1))))</f>
        <v>6</v>
      </c>
      <c r="J96" s="119">
        <f t="shared" ref="J96:J103" ca="1" si="87">J95+I96</f>
        <v>147</v>
      </c>
      <c r="K96" s="121">
        <f t="shared" ca="1" si="82"/>
        <v>6</v>
      </c>
      <c r="L96" s="34">
        <f t="shared" ca="1" si="83"/>
        <v>1</v>
      </c>
      <c r="M96" s="34" t="str">
        <f t="shared" ca="1" si="84"/>
        <v/>
      </c>
      <c r="N96" s="34">
        <f t="shared" ca="1" si="85"/>
        <v>3</v>
      </c>
      <c r="O96" s="34">
        <f ca="1">SMALL(N94:N103,1)</f>
        <v>1</v>
      </c>
      <c r="P96" s="33">
        <f ca="1">LARGE(K94:K103,3)</f>
        <v>43</v>
      </c>
      <c r="Q96" s="33">
        <f ca="1">VLOOKUP(3,O94:P103,2,FALSE)</f>
        <v>50</v>
      </c>
      <c r="R96" s="33">
        <f ca="1">IF(L104&gt;0,Q96,I96)</f>
        <v>6</v>
      </c>
      <c r="S96" s="1"/>
      <c r="T96" s="125">
        <f t="shared" ca="1" si="86"/>
        <v>6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31" customFormat="1">
      <c r="A97" s="60" t="s">
        <v>2609</v>
      </c>
      <c r="B97" s="1"/>
      <c r="C97" s="422"/>
      <c r="D97" s="1"/>
      <c r="E97" s="1">
        <v>4</v>
      </c>
      <c r="F97" s="1">
        <f>F92</f>
        <v>0</v>
      </c>
      <c r="G97" s="27" t="str">
        <f t="shared" si="80"/>
        <v>2</v>
      </c>
      <c r="H97" s="27" t="str">
        <f t="shared" si="81"/>
        <v>7</v>
      </c>
      <c r="I97" s="118">
        <f ca="1">IF(OR(I92=2,I92=4,I92=6),G97*1,IF(AND(I92=1,I93=2),G97*10,IF(AND(I92=3,I93=2),G97*10,IF(AND(I92=5,I93=3),G97*10,IF(AND(I92=7,I93=3),G97*10,G97*10+H97*1)))))</f>
        <v>2</v>
      </c>
      <c r="J97" s="119">
        <f t="shared" ca="1" si="87"/>
        <v>149</v>
      </c>
      <c r="K97" s="121">
        <f t="shared" ca="1" si="82"/>
        <v>2</v>
      </c>
      <c r="L97" s="34">
        <f t="shared" ca="1" si="83"/>
        <v>1</v>
      </c>
      <c r="M97" s="34" t="str">
        <f t="shared" ca="1" si="84"/>
        <v/>
      </c>
      <c r="N97" s="34">
        <f t="shared" ca="1" si="85"/>
        <v>4</v>
      </c>
      <c r="O97" s="34">
        <f ca="1">SMALL(N94:N103,5)</f>
        <v>5</v>
      </c>
      <c r="P97" s="33">
        <f ca="1">LARGE(K94:K103,4)</f>
        <v>6</v>
      </c>
      <c r="Q97" s="33">
        <f ca="1">VLOOKUP(4,O94:P103,2,FALSE)</f>
        <v>2</v>
      </c>
      <c r="R97" s="33">
        <f ca="1">IF(L104&gt;0,Q97,I97)</f>
        <v>2</v>
      </c>
      <c r="S97" s="1"/>
      <c r="T97" s="125">
        <f t="shared" ca="1" si="86"/>
        <v>2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31" customFormat="1">
      <c r="A98" s="60" t="s">
        <v>2610</v>
      </c>
      <c r="B98" s="1"/>
      <c r="C98" s="422"/>
      <c r="D98" s="1"/>
      <c r="E98" s="1">
        <v>5</v>
      </c>
      <c r="F98" s="1">
        <f>F92</f>
        <v>0</v>
      </c>
      <c r="G98" s="27" t="str">
        <f t="shared" si="80"/>
        <v>5</v>
      </c>
      <c r="H98" s="27" t="str">
        <f ca="1">IF(I92=1,H94,IF(I92=2,H94,IF(I92=3,H95,IF(I92=4,H95,IF(I92=6,H96,G103)))))</f>
        <v>1</v>
      </c>
      <c r="I98" s="118">
        <f ca="1">IF(OR(I92=5,I92=7),G98*1,IF(AND(I92&lt;=4,I93=3),G98*10,IF(AND(I92=6,I93=3),G98*10,G98*10+H98*1)))</f>
        <v>50</v>
      </c>
      <c r="J98" s="119">
        <f t="shared" ca="1" si="87"/>
        <v>199</v>
      </c>
      <c r="K98" s="121">
        <f t="shared" ca="1" si="82"/>
        <v>50</v>
      </c>
      <c r="L98" s="34">
        <f t="shared" ca="1" si="83"/>
        <v>1</v>
      </c>
      <c r="M98" s="34" t="str">
        <f t="shared" ca="1" si="84"/>
        <v/>
      </c>
      <c r="N98" s="34">
        <f t="shared" ca="1" si="85"/>
        <v>5</v>
      </c>
      <c r="O98" s="34">
        <f ca="1">SMALL(N94:N103,4)</f>
        <v>4</v>
      </c>
      <c r="P98" s="33">
        <f ca="1">LARGE(K94:K103,5)</f>
        <v>2</v>
      </c>
      <c r="Q98" s="33">
        <f ca="1">VLOOKUP(5,O94:P103,2,FALSE)</f>
        <v>6</v>
      </c>
      <c r="R98" s="33">
        <f ca="1">IF(L104&gt;0,Q98,I98)</f>
        <v>50</v>
      </c>
      <c r="S98" s="1"/>
      <c r="T98" s="125">
        <f t="shared" ca="1" si="86"/>
        <v>50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31" customFormat="1">
      <c r="A99" s="60" t="s">
        <v>2611</v>
      </c>
      <c r="B99" s="1"/>
      <c r="C99" s="422"/>
      <c r="D99" s="1"/>
      <c r="E99" s="1">
        <v>6</v>
      </c>
      <c r="F99" s="1">
        <f>F92</f>
        <v>0</v>
      </c>
      <c r="G99" s="27" t="str">
        <f t="shared" si="80"/>
        <v>3</v>
      </c>
      <c r="H99" s="27"/>
      <c r="I99" s="118"/>
      <c r="J99" s="119">
        <f t="shared" ca="1" si="87"/>
        <v>199</v>
      </c>
      <c r="K99" s="121">
        <f t="shared" si="82"/>
        <v>0</v>
      </c>
      <c r="L99" s="34">
        <f t="shared" ca="1" si="83"/>
        <v>1</v>
      </c>
      <c r="M99" s="34" t="str">
        <f t="shared" si="84"/>
        <v/>
      </c>
      <c r="N99" s="34" t="str">
        <f t="shared" si="85"/>
        <v/>
      </c>
      <c r="O99" s="34" t="e">
        <f ca="1">SMALL(M94:M103,2)</f>
        <v>#NUM!</v>
      </c>
      <c r="P99" s="33">
        <f ca="1">LARGE(K94:K103,6)*-1</f>
        <v>0</v>
      </c>
      <c r="Q99" s="33" t="e">
        <f ca="1">VLOOKUP(6,O94:P103,2,FALSE)</f>
        <v>#N/A</v>
      </c>
      <c r="R99" s="33">
        <f ca="1">IF(L104&gt;0,Q99,I99)</f>
        <v>0</v>
      </c>
      <c r="S99" s="1"/>
      <c r="T99" s="125">
        <f t="shared" ca="1" si="86"/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31" customFormat="1">
      <c r="A100" s="60" t="s">
        <v>2612</v>
      </c>
      <c r="B100" s="1"/>
      <c r="C100" s="422"/>
      <c r="D100" s="1"/>
      <c r="E100" s="1">
        <v>7</v>
      </c>
      <c r="F100" s="1">
        <f>F92</f>
        <v>0</v>
      </c>
      <c r="G100" s="27" t="str">
        <f t="shared" si="80"/>
        <v>8</v>
      </c>
      <c r="H100" s="27"/>
      <c r="I100" s="131"/>
      <c r="J100" s="119">
        <f t="shared" ca="1" si="87"/>
        <v>199</v>
      </c>
      <c r="K100" s="121">
        <f t="shared" si="82"/>
        <v>0</v>
      </c>
      <c r="L100" s="34">
        <f t="shared" ca="1" si="83"/>
        <v>1</v>
      </c>
      <c r="M100" s="34" t="str">
        <f t="shared" si="84"/>
        <v/>
      </c>
      <c r="N100" s="34" t="str">
        <f t="shared" si="85"/>
        <v/>
      </c>
      <c r="O100" s="34" t="e">
        <f ca="1">SMALL(N94:N103,7)</f>
        <v>#NUM!</v>
      </c>
      <c r="P100" s="33">
        <f ca="1">LARGE(K94:K103,7)*1</f>
        <v>0</v>
      </c>
      <c r="Q100" s="33" t="e">
        <f ca="1">VLOOKUP(7,O94:P103,2,FALSE)</f>
        <v>#N/A</v>
      </c>
      <c r="R100" s="33">
        <f ca="1">IF(L104&gt;0,Q100,I100)</f>
        <v>0</v>
      </c>
      <c r="S100" s="1"/>
      <c r="T100" s="125">
        <f t="shared" ca="1" si="86"/>
        <v>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31" customFormat="1">
      <c r="A101" s="60" t="s">
        <v>2613</v>
      </c>
      <c r="B101" s="1"/>
      <c r="C101" s="422"/>
      <c r="D101" s="1"/>
      <c r="E101" s="1">
        <v>8</v>
      </c>
      <c r="F101" s="1">
        <f>F92</f>
        <v>0</v>
      </c>
      <c r="G101" s="27" t="str">
        <f t="shared" si="80"/>
        <v>1</v>
      </c>
      <c r="H101" s="27"/>
      <c r="I101" s="118"/>
      <c r="J101" s="119">
        <f t="shared" ca="1" si="87"/>
        <v>199</v>
      </c>
      <c r="K101" s="121">
        <f t="shared" si="82"/>
        <v>0</v>
      </c>
      <c r="L101" s="34">
        <f t="shared" ca="1" si="83"/>
        <v>1</v>
      </c>
      <c r="M101" s="34" t="str">
        <f t="shared" si="84"/>
        <v/>
      </c>
      <c r="N101" s="34" t="str">
        <f t="shared" si="85"/>
        <v/>
      </c>
      <c r="O101" s="34" t="e">
        <f ca="1">SMALL(M94:M103,3)</f>
        <v>#NUM!</v>
      </c>
      <c r="P101" s="33">
        <f ca="1">LARGE(K94:K103,8)*-1</f>
        <v>0</v>
      </c>
      <c r="Q101" s="33" t="e">
        <f ca="1">VLOOKUP(8,O94:P103,2,FALSE)</f>
        <v>#N/A</v>
      </c>
      <c r="R101" s="33">
        <f ca="1">IF(L104&gt;0,Q101,I101)</f>
        <v>0</v>
      </c>
      <c r="S101" s="1"/>
      <c r="T101" s="125">
        <f t="shared" ca="1" si="86"/>
        <v>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31" customFormat="1">
      <c r="A102" s="60" t="s">
        <v>2614</v>
      </c>
      <c r="B102" s="1"/>
      <c r="C102" s="422"/>
      <c r="D102" s="1"/>
      <c r="E102" s="1">
        <v>9</v>
      </c>
      <c r="F102" s="1">
        <f>F92</f>
        <v>0</v>
      </c>
      <c r="G102" s="27" t="str">
        <f t="shared" si="80"/>
        <v>7</v>
      </c>
      <c r="H102" s="27"/>
      <c r="I102" s="118"/>
      <c r="J102" s="119">
        <f t="shared" ca="1" si="87"/>
        <v>199</v>
      </c>
      <c r="K102" s="121">
        <f t="shared" si="82"/>
        <v>0</v>
      </c>
      <c r="L102" s="34">
        <f t="shared" ca="1" si="83"/>
        <v>1</v>
      </c>
      <c r="M102" s="34" t="str">
        <f t="shared" si="84"/>
        <v/>
      </c>
      <c r="N102" s="34" t="str">
        <f t="shared" si="85"/>
        <v/>
      </c>
      <c r="O102" s="34" t="e">
        <f ca="1">SMALL(N94:N103,6)</f>
        <v>#NUM!</v>
      </c>
      <c r="P102" s="33">
        <f ca="1">LARGE(K94:K103,9)</f>
        <v>0</v>
      </c>
      <c r="Q102" s="33" t="e">
        <f ca="1">VLOOKUP(9,O94:P103,2,FALSE)</f>
        <v>#N/A</v>
      </c>
      <c r="R102" s="33">
        <f ca="1">IF(L104&gt;0,Q102,I102)</f>
        <v>0</v>
      </c>
      <c r="S102" s="1"/>
      <c r="T102" s="125">
        <f t="shared" ca="1" si="86"/>
        <v>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s="31" customFormat="1">
      <c r="A103" s="60" t="s">
        <v>2615</v>
      </c>
      <c r="B103" s="1"/>
      <c r="C103" s="422"/>
      <c r="D103" s="1"/>
      <c r="E103" s="1">
        <v>10</v>
      </c>
      <c r="F103" s="1">
        <f>F92</f>
        <v>0</v>
      </c>
      <c r="G103" s="27" t="str">
        <f t="shared" si="80"/>
        <v>4</v>
      </c>
      <c r="H103" s="27"/>
      <c r="I103" s="118"/>
      <c r="J103" s="119">
        <f t="shared" ca="1" si="87"/>
        <v>199</v>
      </c>
      <c r="K103" s="121">
        <f t="shared" si="82"/>
        <v>0</v>
      </c>
      <c r="L103" s="34">
        <f t="shared" ca="1" si="83"/>
        <v>1</v>
      </c>
      <c r="M103" s="34" t="str">
        <f t="shared" si="84"/>
        <v/>
      </c>
      <c r="N103" s="34" t="str">
        <f t="shared" si="85"/>
        <v/>
      </c>
      <c r="O103" s="34" t="e">
        <f ca="1">SMALL(M94:M103,1)</f>
        <v>#NUM!</v>
      </c>
      <c r="P103" s="33">
        <f ca="1">LARGE(K94:K103,10)*-1</f>
        <v>0</v>
      </c>
      <c r="Q103" s="33" t="e">
        <f ca="1">VLOOKUP(10,O94:P103,2,FALSE)</f>
        <v>#N/A</v>
      </c>
      <c r="R103" s="33">
        <f ca="1">IF(L104&gt;0,Q103,I103)</f>
        <v>0</v>
      </c>
      <c r="S103" s="1"/>
      <c r="T103" s="125">
        <f t="shared" ca="1" si="86"/>
        <v>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s="31" customFormat="1">
      <c r="A104" s="60"/>
      <c r="B104" s="1"/>
      <c r="C104" s="422"/>
      <c r="D104" s="1"/>
      <c r="E104" s="1"/>
      <c r="F104" s="1"/>
      <c r="G104" s="117"/>
      <c r="H104" s="27"/>
      <c r="I104" s="118"/>
      <c r="J104" s="119"/>
      <c r="K104" s="121"/>
      <c r="L104" s="34">
        <f ca="1">COUNTIF(L94:L103,-1)</f>
        <v>0</v>
      </c>
      <c r="M104" s="34"/>
      <c r="N104" s="34"/>
      <c r="O104" s="34"/>
      <c r="P104" s="33"/>
      <c r="Q104" s="33"/>
      <c r="R104" s="33"/>
      <c r="S104" s="1"/>
      <c r="T104" s="12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s="31" customFormat="1">
      <c r="A105" s="60"/>
      <c r="B105" s="1"/>
      <c r="C105" s="1"/>
      <c r="D105" s="1"/>
      <c r="E105" s="1"/>
      <c r="F105" s="1"/>
      <c r="G105" s="27"/>
      <c r="H105" s="27"/>
      <c r="I105" s="118"/>
      <c r="J105" s="119"/>
      <c r="K105" s="121"/>
      <c r="L105" s="34"/>
      <c r="M105" s="34"/>
      <c r="N105" s="34"/>
      <c r="O105" s="34"/>
      <c r="P105" s="33"/>
      <c r="Q105" s="33"/>
      <c r="R105" s="33"/>
      <c r="S105" s="1"/>
      <c r="T105" s="12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s="31" customFormat="1">
      <c r="A106" s="203" t="s">
        <v>461</v>
      </c>
      <c r="B106" s="1"/>
      <c r="C106" s="1"/>
      <c r="D106" s="1"/>
      <c r="E106" s="1"/>
      <c r="F106" s="1"/>
      <c r="G106" s="27"/>
      <c r="H106" s="27"/>
      <c r="I106" s="118"/>
      <c r="J106" s="119"/>
      <c r="K106" s="121"/>
      <c r="L106" s="34"/>
      <c r="M106" s="34"/>
      <c r="N106" s="34"/>
      <c r="O106" s="34"/>
      <c r="P106" s="33"/>
      <c r="Q106" s="33"/>
      <c r="R106" s="33"/>
      <c r="S106" s="1"/>
      <c r="T106" s="12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s="31" customFormat="1">
      <c r="A107" s="60"/>
      <c r="B107" s="1"/>
      <c r="C107" s="1"/>
      <c r="D107" s="1"/>
      <c r="E107" s="1"/>
      <c r="F107" s="1">
        <f>BB7</f>
        <v>0</v>
      </c>
      <c r="G107" s="27"/>
      <c r="H107" s="27"/>
      <c r="I107" s="118"/>
      <c r="J107" s="119"/>
      <c r="K107" s="121"/>
      <c r="L107" s="34"/>
      <c r="M107" s="34"/>
      <c r="N107" s="34"/>
      <c r="O107" s="34"/>
      <c r="P107" s="33"/>
      <c r="Q107" s="33"/>
      <c r="R107" s="33"/>
      <c r="S107" s="1"/>
      <c r="T107" s="12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31" customFormat="1">
      <c r="A108" s="60" t="s">
        <v>440</v>
      </c>
      <c r="B108" s="1"/>
      <c r="C108" s="1"/>
      <c r="D108" s="1"/>
      <c r="E108" s="1" t="s">
        <v>396</v>
      </c>
      <c r="F108" s="1" t="s">
        <v>444</v>
      </c>
      <c r="G108" s="27" t="s">
        <v>337</v>
      </c>
      <c r="H108" s="27" t="s">
        <v>338</v>
      </c>
      <c r="I108" s="118"/>
      <c r="J108" s="119" t="s">
        <v>1447</v>
      </c>
      <c r="K108" s="121"/>
      <c r="L108" s="34"/>
      <c r="M108" s="34"/>
      <c r="N108" s="34"/>
      <c r="O108" s="34"/>
      <c r="P108" s="33"/>
      <c r="Q108" s="33"/>
      <c r="R108" s="33" t="s">
        <v>1449</v>
      </c>
      <c r="S108" s="27"/>
      <c r="T108" s="12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s="31" customFormat="1">
      <c r="A109" s="60" t="s">
        <v>2616</v>
      </c>
      <c r="B109" s="127">
        <v>0</v>
      </c>
      <c r="C109" s="127">
        <v>0</v>
      </c>
      <c r="D109" s="1"/>
      <c r="E109" s="1">
        <v>1</v>
      </c>
      <c r="F109" s="1">
        <f>F107</f>
        <v>0</v>
      </c>
      <c r="G109" s="27" t="str">
        <f>IF(MID(A4,6,1)="0",MID(A9,6,1),MID(A4,6,1))</f>
        <v>8</v>
      </c>
      <c r="H109" s="27" t="str">
        <f>G114</f>
        <v>1</v>
      </c>
      <c r="I109" s="118">
        <f>G109*10+H109*1</f>
        <v>81</v>
      </c>
      <c r="J109" s="119">
        <f>I109</f>
        <v>81</v>
      </c>
      <c r="K109" s="121">
        <f>ABS(I109)</f>
        <v>81</v>
      </c>
      <c r="L109" s="34">
        <f>IF(J109&lt;0,-1,1)</f>
        <v>1</v>
      </c>
      <c r="M109" s="34" t="str">
        <f>IF(I109&lt;0,E109,"")</f>
        <v/>
      </c>
      <c r="N109" s="34">
        <f>IF(I109&gt;0,E109,"")</f>
        <v>1</v>
      </c>
      <c r="O109" s="34">
        <f>SMALL(N109:N118,2)</f>
        <v>2</v>
      </c>
      <c r="P109" s="33">
        <f>LARGE(K109:K118,1)</f>
        <v>81</v>
      </c>
      <c r="Q109" s="33">
        <f>VLOOKUP(1,O109:P118,2,FALSE)</f>
        <v>50</v>
      </c>
      <c r="R109" s="33">
        <f>IF(L119&gt;0,Q109,I109)</f>
        <v>81</v>
      </c>
      <c r="S109" s="1"/>
      <c r="T109" s="125">
        <f>IF($E$1=1,R109*1,K109*1)</f>
        <v>81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s="31" customFormat="1">
      <c r="A110" s="60" t="s">
        <v>2617</v>
      </c>
      <c r="B110" s="1"/>
      <c r="C110" s="1"/>
      <c r="D110" s="1"/>
      <c r="E110" s="1">
        <v>2</v>
      </c>
      <c r="F110" s="1">
        <f>F107</f>
        <v>0</v>
      </c>
      <c r="G110" s="27" t="str">
        <f t="shared" ref="G110:G113" si="88">IF(MID(A5,6,1)="0",MID(A10,6,1),MID(A5,6,1))</f>
        <v>7</v>
      </c>
      <c r="H110" s="27" t="str">
        <f t="shared" ref="H110:H113" si="89">G115</f>
        <v>6</v>
      </c>
      <c r="I110" s="118">
        <f t="shared" ref="I110:I113" si="90">G110*10+H110*1</f>
        <v>76</v>
      </c>
      <c r="J110" s="119">
        <f>J109+I110</f>
        <v>157</v>
      </c>
      <c r="K110" s="121">
        <f t="shared" ref="K110:K118" si="91">ABS(I110)</f>
        <v>76</v>
      </c>
      <c r="L110" s="34">
        <f t="shared" ref="L110:L118" si="92">IF(J110&lt;0,-1,1)</f>
        <v>1</v>
      </c>
      <c r="M110" s="34" t="str">
        <f t="shared" ref="M110:M118" si="93">IF(I110&lt;0,E110,"")</f>
        <v/>
      </c>
      <c r="N110" s="34">
        <f t="shared" ref="N110:N118" si="94">IF(I110&gt;0,E110,"")</f>
        <v>2</v>
      </c>
      <c r="O110" s="34">
        <f>SMALL(N109:N118,3)</f>
        <v>3</v>
      </c>
      <c r="P110" s="33">
        <f>LARGE(K109:K118,2)</f>
        <v>76</v>
      </c>
      <c r="Q110" s="33">
        <f>VLOOKUP(2,O109:P118,2,FALSE)</f>
        <v>81</v>
      </c>
      <c r="R110" s="33">
        <f>IF(L119&gt;0,Q110,I110)</f>
        <v>76</v>
      </c>
      <c r="S110" s="1"/>
      <c r="T110" s="125">
        <f t="shared" ref="T110:T118" si="95">IF($E$1=1,R110*1,K110*1)</f>
        <v>76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s="31" customFormat="1">
      <c r="A111" s="60" t="s">
        <v>2618</v>
      </c>
      <c r="B111" s="1"/>
      <c r="C111" s="1"/>
      <c r="D111" s="1"/>
      <c r="E111" s="1">
        <v>3</v>
      </c>
      <c r="F111" s="1">
        <f>F107</f>
        <v>0</v>
      </c>
      <c r="G111" s="27" t="str">
        <f t="shared" si="88"/>
        <v>4</v>
      </c>
      <c r="H111" s="27" t="str">
        <f t="shared" si="89"/>
        <v>9</v>
      </c>
      <c r="I111" s="118">
        <f t="shared" si="90"/>
        <v>49</v>
      </c>
      <c r="J111" s="119">
        <f t="shared" ref="J111:J118" si="96">J110+I111</f>
        <v>206</v>
      </c>
      <c r="K111" s="121">
        <f t="shared" si="91"/>
        <v>49</v>
      </c>
      <c r="L111" s="34">
        <f t="shared" si="92"/>
        <v>1</v>
      </c>
      <c r="M111" s="34" t="str">
        <f t="shared" si="93"/>
        <v/>
      </c>
      <c r="N111" s="34">
        <f t="shared" si="94"/>
        <v>3</v>
      </c>
      <c r="O111" s="34">
        <f>SMALL(N109:N118,1)</f>
        <v>1</v>
      </c>
      <c r="P111" s="33">
        <f>LARGE(K109:K118,3)</f>
        <v>50</v>
      </c>
      <c r="Q111" s="33">
        <f>VLOOKUP(3,O109:P118,2,FALSE)</f>
        <v>76</v>
      </c>
      <c r="R111" s="33">
        <f>IF(L119&gt;0,Q111,I111)</f>
        <v>49</v>
      </c>
      <c r="S111" s="1"/>
      <c r="T111" s="125">
        <f t="shared" si="95"/>
        <v>49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s="31" customFormat="1">
      <c r="A112" s="60" t="s">
        <v>2619</v>
      </c>
      <c r="B112" s="1"/>
      <c r="C112" s="1"/>
      <c r="D112" s="1"/>
      <c r="E112" s="1">
        <v>4</v>
      </c>
      <c r="F112" s="1">
        <f>F107</f>
        <v>0</v>
      </c>
      <c r="G112" s="27" t="str">
        <f t="shared" si="88"/>
        <v>5</v>
      </c>
      <c r="H112" s="27" t="str">
        <f t="shared" si="89"/>
        <v>0</v>
      </c>
      <c r="I112" s="118">
        <f t="shared" si="90"/>
        <v>50</v>
      </c>
      <c r="J112" s="119">
        <f t="shared" si="96"/>
        <v>256</v>
      </c>
      <c r="K112" s="121">
        <f t="shared" si="91"/>
        <v>50</v>
      </c>
      <c r="L112" s="34">
        <f t="shared" si="92"/>
        <v>1</v>
      </c>
      <c r="M112" s="34" t="str">
        <f t="shared" si="93"/>
        <v/>
      </c>
      <c r="N112" s="34">
        <f t="shared" si="94"/>
        <v>4</v>
      </c>
      <c r="O112" s="34">
        <f>SMALL(N109:N118,5)</f>
        <v>5</v>
      </c>
      <c r="P112" s="33">
        <f>LARGE(K109:K118,4)</f>
        <v>49</v>
      </c>
      <c r="Q112" s="33">
        <f>VLOOKUP(4,O109:P118,2,FALSE)</f>
        <v>32</v>
      </c>
      <c r="R112" s="33">
        <f>IF(L119&gt;0,Q112,I112)</f>
        <v>50</v>
      </c>
      <c r="S112" s="1"/>
      <c r="T112" s="125">
        <f t="shared" si="95"/>
        <v>50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s="31" customFormat="1">
      <c r="A113" s="60" t="s">
        <v>2620</v>
      </c>
      <c r="B113" s="1"/>
      <c r="C113" s="1"/>
      <c r="D113" s="1"/>
      <c r="E113" s="1">
        <v>5</v>
      </c>
      <c r="F113" s="1">
        <f>F107</f>
        <v>0</v>
      </c>
      <c r="G113" s="27" t="str">
        <f t="shared" si="88"/>
        <v>3</v>
      </c>
      <c r="H113" s="27" t="str">
        <f t="shared" si="89"/>
        <v>2</v>
      </c>
      <c r="I113" s="118">
        <f t="shared" si="90"/>
        <v>32</v>
      </c>
      <c r="J113" s="119">
        <f t="shared" si="96"/>
        <v>288</v>
      </c>
      <c r="K113" s="121">
        <f t="shared" si="91"/>
        <v>32</v>
      </c>
      <c r="L113" s="34">
        <f t="shared" si="92"/>
        <v>1</v>
      </c>
      <c r="M113" s="34" t="str">
        <f t="shared" si="93"/>
        <v/>
      </c>
      <c r="N113" s="34">
        <f t="shared" si="94"/>
        <v>5</v>
      </c>
      <c r="O113" s="34">
        <f>SMALL(N109:N118,4)</f>
        <v>4</v>
      </c>
      <c r="P113" s="33">
        <f>LARGE(K109:K118,5)</f>
        <v>32</v>
      </c>
      <c r="Q113" s="33">
        <f>VLOOKUP(5,O109:P118,2,FALSE)</f>
        <v>49</v>
      </c>
      <c r="R113" s="33">
        <f>IF(L119&gt;0,Q113,I113)</f>
        <v>32</v>
      </c>
      <c r="S113" s="1"/>
      <c r="T113" s="125">
        <f t="shared" si="95"/>
        <v>32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s="31" customFormat="1">
      <c r="A114" s="60" t="s">
        <v>2621</v>
      </c>
      <c r="B114" s="1"/>
      <c r="C114" s="1"/>
      <c r="D114" s="1"/>
      <c r="E114" s="1">
        <v>6</v>
      </c>
      <c r="F114" s="1">
        <f>F107</f>
        <v>0</v>
      </c>
      <c r="G114" s="314" t="str">
        <f>IF(MID(A4,6,1)="0",MID(A4,6,1),MID(A9,6,1))</f>
        <v>1</v>
      </c>
      <c r="H114" s="27"/>
      <c r="I114" s="118"/>
      <c r="J114" s="119">
        <f t="shared" si="96"/>
        <v>288</v>
      </c>
      <c r="K114" s="121">
        <f t="shared" si="91"/>
        <v>0</v>
      </c>
      <c r="L114" s="34">
        <f t="shared" si="92"/>
        <v>1</v>
      </c>
      <c r="M114" s="34" t="str">
        <f t="shared" si="93"/>
        <v/>
      </c>
      <c r="N114" s="34" t="str">
        <f t="shared" si="94"/>
        <v/>
      </c>
      <c r="O114" s="34" t="e">
        <f>SMALL(M109:M118,2)</f>
        <v>#NUM!</v>
      </c>
      <c r="P114" s="33">
        <f>LARGE(K109:K118,6)*-1</f>
        <v>0</v>
      </c>
      <c r="Q114" s="33" t="e">
        <f>VLOOKUP(6,O109:P118,2,FALSE)</f>
        <v>#N/A</v>
      </c>
      <c r="R114" s="33">
        <f>IF(L119&gt;0,Q114,I114)</f>
        <v>0</v>
      </c>
      <c r="S114" s="1"/>
      <c r="T114" s="125">
        <f t="shared" si="95"/>
        <v>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s="31" customFormat="1">
      <c r="A115" s="60" t="s">
        <v>2622</v>
      </c>
      <c r="B115" s="1"/>
      <c r="C115" s="1"/>
      <c r="D115" s="1"/>
      <c r="E115" s="1">
        <v>7</v>
      </c>
      <c r="F115" s="1">
        <f>F107</f>
        <v>0</v>
      </c>
      <c r="G115" s="314" t="str">
        <f t="shared" ref="G115:G118" si="97">IF(MID(A5,6,1)="0",MID(A5,6,1),MID(A10,6,1))</f>
        <v>6</v>
      </c>
      <c r="H115" s="27"/>
      <c r="I115" s="131"/>
      <c r="J115" s="119">
        <f t="shared" si="96"/>
        <v>288</v>
      </c>
      <c r="K115" s="121">
        <f t="shared" si="91"/>
        <v>0</v>
      </c>
      <c r="L115" s="34">
        <f t="shared" si="92"/>
        <v>1</v>
      </c>
      <c r="M115" s="34" t="str">
        <f t="shared" si="93"/>
        <v/>
      </c>
      <c r="N115" s="34" t="str">
        <f t="shared" si="94"/>
        <v/>
      </c>
      <c r="O115" s="34" t="e">
        <f>SMALL(N109:N118,7)</f>
        <v>#NUM!</v>
      </c>
      <c r="P115" s="33">
        <f>LARGE(K109:K118,7)*1</f>
        <v>0</v>
      </c>
      <c r="Q115" s="33" t="e">
        <f>VLOOKUP(7,O109:P118,2,FALSE)</f>
        <v>#N/A</v>
      </c>
      <c r="R115" s="33">
        <f>IF(L119&gt;0,Q115,I115)</f>
        <v>0</v>
      </c>
      <c r="S115" s="1"/>
      <c r="T115" s="125">
        <f t="shared" si="95"/>
        <v>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s="31" customFormat="1">
      <c r="A116" s="60" t="s">
        <v>2623</v>
      </c>
      <c r="B116" s="1"/>
      <c r="C116" s="1"/>
      <c r="D116" s="1"/>
      <c r="E116" s="1">
        <v>8</v>
      </c>
      <c r="F116" s="1">
        <f>F107</f>
        <v>0</v>
      </c>
      <c r="G116" s="314" t="str">
        <f t="shared" si="97"/>
        <v>9</v>
      </c>
      <c r="H116" s="27"/>
      <c r="I116" s="118"/>
      <c r="J116" s="119">
        <f t="shared" si="96"/>
        <v>288</v>
      </c>
      <c r="K116" s="121">
        <f t="shared" si="91"/>
        <v>0</v>
      </c>
      <c r="L116" s="34">
        <f t="shared" si="92"/>
        <v>1</v>
      </c>
      <c r="M116" s="34" t="str">
        <f t="shared" si="93"/>
        <v/>
      </c>
      <c r="N116" s="34" t="str">
        <f t="shared" si="94"/>
        <v/>
      </c>
      <c r="O116" s="34" t="e">
        <f>SMALL(M109:M118,3)</f>
        <v>#NUM!</v>
      </c>
      <c r="P116" s="33">
        <f>LARGE(K109:K118,8)*-1</f>
        <v>0</v>
      </c>
      <c r="Q116" s="33" t="e">
        <f>VLOOKUP(8,O109:P118,2,FALSE)</f>
        <v>#N/A</v>
      </c>
      <c r="R116" s="33">
        <f>IF(L119&gt;0,Q116,I116)</f>
        <v>0</v>
      </c>
      <c r="S116" s="1"/>
      <c r="T116" s="125">
        <f t="shared" si="95"/>
        <v>0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s="31" customFormat="1">
      <c r="A117" s="60" t="s">
        <v>2624</v>
      </c>
      <c r="B117" s="1"/>
      <c r="C117" s="1"/>
      <c r="D117" s="1"/>
      <c r="E117" s="1">
        <v>9</v>
      </c>
      <c r="F117" s="1">
        <f>F107</f>
        <v>0</v>
      </c>
      <c r="G117" s="314" t="str">
        <f t="shared" si="97"/>
        <v>0</v>
      </c>
      <c r="H117" s="27"/>
      <c r="I117" s="118"/>
      <c r="J117" s="119">
        <f t="shared" si="96"/>
        <v>288</v>
      </c>
      <c r="K117" s="121">
        <f t="shared" si="91"/>
        <v>0</v>
      </c>
      <c r="L117" s="34">
        <f t="shared" si="92"/>
        <v>1</v>
      </c>
      <c r="M117" s="34" t="str">
        <f t="shared" si="93"/>
        <v/>
      </c>
      <c r="N117" s="34" t="str">
        <f t="shared" si="94"/>
        <v/>
      </c>
      <c r="O117" s="34" t="e">
        <f>SMALL(N109:N118,6)</f>
        <v>#NUM!</v>
      </c>
      <c r="P117" s="33">
        <f>LARGE(K109:K118,9)</f>
        <v>0</v>
      </c>
      <c r="Q117" s="33" t="e">
        <f>VLOOKUP(9,O109:P118,2,FALSE)</f>
        <v>#N/A</v>
      </c>
      <c r="R117" s="33">
        <f>IF(L119&gt;0,Q117,I117)</f>
        <v>0</v>
      </c>
      <c r="S117" s="1"/>
      <c r="T117" s="125">
        <f t="shared" si="95"/>
        <v>0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s="31" customFormat="1">
      <c r="A118" s="60" t="s">
        <v>2625</v>
      </c>
      <c r="B118" s="1"/>
      <c r="C118" s="1"/>
      <c r="D118" s="1"/>
      <c r="E118" s="1">
        <v>10</v>
      </c>
      <c r="F118" s="1">
        <f>F107</f>
        <v>0</v>
      </c>
      <c r="G118" s="314" t="str">
        <f t="shared" si="97"/>
        <v>2</v>
      </c>
      <c r="H118" s="27"/>
      <c r="I118" s="118"/>
      <c r="J118" s="119">
        <f t="shared" si="96"/>
        <v>288</v>
      </c>
      <c r="K118" s="121">
        <f t="shared" si="91"/>
        <v>0</v>
      </c>
      <c r="L118" s="34">
        <f t="shared" si="92"/>
        <v>1</v>
      </c>
      <c r="M118" s="34" t="str">
        <f t="shared" si="93"/>
        <v/>
      </c>
      <c r="N118" s="34" t="str">
        <f t="shared" si="94"/>
        <v/>
      </c>
      <c r="O118" s="34" t="e">
        <f>SMALL(M109:M118,1)</f>
        <v>#NUM!</v>
      </c>
      <c r="P118" s="33">
        <f>LARGE(K109:K118,10)*-1</f>
        <v>0</v>
      </c>
      <c r="Q118" s="33" t="e">
        <f>VLOOKUP(10,O109:P118,2,FALSE)</f>
        <v>#N/A</v>
      </c>
      <c r="R118" s="33">
        <f>IF(L119&gt;0,Q118,I118)</f>
        <v>0</v>
      </c>
      <c r="S118" s="1"/>
      <c r="T118" s="125">
        <f t="shared" si="95"/>
        <v>0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s="31" customFormat="1">
      <c r="A119" s="60"/>
      <c r="B119" s="1"/>
      <c r="C119" s="1"/>
      <c r="D119" s="1"/>
      <c r="E119" s="1"/>
      <c r="F119" s="1"/>
      <c r="G119" s="27"/>
      <c r="H119" s="27"/>
      <c r="I119" s="118"/>
      <c r="J119" s="119"/>
      <c r="K119" s="121"/>
      <c r="L119" s="34">
        <f>COUNTIF(L109:L118,-1)</f>
        <v>0</v>
      </c>
      <c r="M119" s="34"/>
      <c r="N119" s="34"/>
      <c r="O119" s="34"/>
      <c r="P119" s="33"/>
      <c r="Q119" s="33"/>
      <c r="R119" s="33"/>
      <c r="S119" s="1"/>
      <c r="T119" s="12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s="31" customFormat="1">
      <c r="A120" s="60"/>
      <c r="B120" s="1"/>
      <c r="C120" s="1"/>
      <c r="D120" s="1"/>
      <c r="E120" s="1"/>
      <c r="F120" s="1"/>
      <c r="G120" s="27"/>
      <c r="H120" s="27"/>
      <c r="I120" s="118"/>
      <c r="J120" s="119"/>
      <c r="K120" s="121"/>
      <c r="L120" s="34"/>
      <c r="M120" s="34"/>
      <c r="N120" s="34"/>
      <c r="O120" s="34"/>
      <c r="P120" s="33"/>
      <c r="Q120" s="33"/>
      <c r="R120" s="33"/>
      <c r="S120" s="1"/>
      <c r="T120" s="12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s="31" customFormat="1">
      <c r="A121" s="203" t="s">
        <v>462</v>
      </c>
      <c r="B121" s="1"/>
      <c r="C121" s="1"/>
      <c r="D121" s="1"/>
      <c r="E121" s="1"/>
      <c r="F121" s="1"/>
      <c r="G121" s="27"/>
      <c r="H121" s="27"/>
      <c r="I121" s="118"/>
      <c r="J121" s="119"/>
      <c r="K121" s="121"/>
      <c r="L121" s="34"/>
      <c r="M121" s="34"/>
      <c r="N121" s="34"/>
      <c r="O121" s="34"/>
      <c r="P121" s="33"/>
      <c r="Q121" s="33"/>
      <c r="R121" s="33"/>
      <c r="S121" s="1"/>
      <c r="T121" s="12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s="31" customFormat="1">
      <c r="A122" s="60"/>
      <c r="B122" s="1"/>
      <c r="C122" s="1"/>
      <c r="D122" s="1"/>
      <c r="E122" s="1"/>
      <c r="F122" s="1">
        <f>BC7</f>
        <v>0</v>
      </c>
      <c r="G122" s="27"/>
      <c r="H122" s="27"/>
      <c r="I122" s="118"/>
      <c r="J122" s="119"/>
      <c r="K122" s="121"/>
      <c r="L122" s="34"/>
      <c r="M122" s="34"/>
      <c r="N122" s="34"/>
      <c r="O122" s="34"/>
      <c r="P122" s="33"/>
      <c r="Q122" s="33"/>
      <c r="R122" s="33"/>
      <c r="S122" s="1"/>
      <c r="T122" s="12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s="31" customFormat="1">
      <c r="A123" s="60" t="s">
        <v>440</v>
      </c>
      <c r="B123" s="1"/>
      <c r="C123" s="1"/>
      <c r="D123" s="1"/>
      <c r="E123" s="1" t="s">
        <v>396</v>
      </c>
      <c r="F123" s="1" t="s">
        <v>444</v>
      </c>
      <c r="G123" s="27" t="s">
        <v>337</v>
      </c>
      <c r="H123" s="27" t="s">
        <v>338</v>
      </c>
      <c r="I123" s="118"/>
      <c r="J123" s="119" t="s">
        <v>1447</v>
      </c>
      <c r="K123" s="121"/>
      <c r="L123" s="34"/>
      <c r="M123" s="34"/>
      <c r="N123" s="34"/>
      <c r="O123" s="34"/>
      <c r="P123" s="33"/>
      <c r="Q123" s="33"/>
      <c r="R123" s="33" t="s">
        <v>1449</v>
      </c>
      <c r="S123" s="27"/>
      <c r="T123" s="12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s="31" customFormat="1">
      <c r="A124" s="60" t="s">
        <v>2626</v>
      </c>
      <c r="B124" s="127">
        <v>0</v>
      </c>
      <c r="C124" s="127">
        <v>0</v>
      </c>
      <c r="D124" s="1"/>
      <c r="E124" s="1">
        <v>1</v>
      </c>
      <c r="F124" s="1">
        <f>F122</f>
        <v>0</v>
      </c>
      <c r="G124" s="27" t="str">
        <f>IF(MID(A4,7,1)="0",MID(A9,7,1),MID(A4,7,1))</f>
        <v>7</v>
      </c>
      <c r="H124" s="27" t="str">
        <f>G129</f>
        <v>0</v>
      </c>
      <c r="I124" s="118">
        <f>G124*10+H124*1</f>
        <v>70</v>
      </c>
      <c r="J124" s="119">
        <f>I124</f>
        <v>70</v>
      </c>
      <c r="K124" s="121">
        <f>ABS(I124)</f>
        <v>70</v>
      </c>
      <c r="L124" s="34">
        <f>IF(J124&lt;0,-1,1)</f>
        <v>1</v>
      </c>
      <c r="M124" s="34" t="str">
        <f>IF(I124&lt;0,E124,"")</f>
        <v/>
      </c>
      <c r="N124" s="34">
        <f>IF(I124&gt;0,E124,"")</f>
        <v>1</v>
      </c>
      <c r="O124" s="34">
        <f>SMALL(N124:N133,2)</f>
        <v>2</v>
      </c>
      <c r="P124" s="33">
        <f>LARGE(K124:K133,1)</f>
        <v>94</v>
      </c>
      <c r="Q124" s="33">
        <f>VLOOKUP(1,O124:P133,2,FALSE)</f>
        <v>65</v>
      </c>
      <c r="R124" s="33">
        <f>IF(L134&gt;0,Q124,I124)</f>
        <v>70</v>
      </c>
      <c r="S124" s="1"/>
      <c r="T124" s="125">
        <f>IF($E$1=1,R124*1,K124*1)</f>
        <v>70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s="31" customFormat="1">
      <c r="A125" s="60" t="s">
        <v>2627</v>
      </c>
      <c r="B125" s="1"/>
      <c r="C125" s="1"/>
      <c r="D125" s="1"/>
      <c r="E125" s="1">
        <v>2</v>
      </c>
      <c r="F125" s="1">
        <f>F122</f>
        <v>0</v>
      </c>
      <c r="G125" s="27" t="str">
        <f t="shared" ref="G125:G128" si="98">IF(MID(A5,7,1)="0",MID(A10,7,1),MID(A5,7,1))</f>
        <v>6</v>
      </c>
      <c r="H125" s="27" t="str">
        <f t="shared" ref="H125:H128" si="99">G130</f>
        <v>5</v>
      </c>
      <c r="I125" s="118">
        <f t="shared" ref="I125:I128" si="100">G125*10+H125*1</f>
        <v>65</v>
      </c>
      <c r="J125" s="119">
        <f>J124+I125</f>
        <v>135</v>
      </c>
      <c r="K125" s="121">
        <f t="shared" ref="K125:K133" si="101">ABS(I125)</f>
        <v>65</v>
      </c>
      <c r="L125" s="34">
        <f t="shared" ref="L125:L133" si="102">IF(J125&lt;0,-1,1)</f>
        <v>1</v>
      </c>
      <c r="M125" s="34" t="str">
        <f t="shared" ref="M125:M133" si="103">IF(I125&lt;0,E125,"")</f>
        <v/>
      </c>
      <c r="N125" s="34">
        <f t="shared" ref="N125:N133" si="104">IF(I125&gt;0,E125,"")</f>
        <v>2</v>
      </c>
      <c r="O125" s="34">
        <f>SMALL(N124:N133,3)</f>
        <v>3</v>
      </c>
      <c r="P125" s="33">
        <f>LARGE(K124:K133,2)</f>
        <v>70</v>
      </c>
      <c r="Q125" s="33">
        <f>VLOOKUP(2,O124:P133,2,FALSE)</f>
        <v>94</v>
      </c>
      <c r="R125" s="33">
        <f>IF(L134&gt;0,Q125,I125)</f>
        <v>65</v>
      </c>
      <c r="S125" s="1"/>
      <c r="T125" s="125">
        <f t="shared" ref="T125:T133" si="105">IF($E$1=1,R125*1,K125*1)</f>
        <v>65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s="31" customFormat="1">
      <c r="A126" s="60" t="s">
        <v>2628</v>
      </c>
      <c r="B126" s="1"/>
      <c r="C126" s="1"/>
      <c r="D126" s="1"/>
      <c r="E126" s="1">
        <v>3</v>
      </c>
      <c r="F126" s="1">
        <f>F122</f>
        <v>0</v>
      </c>
      <c r="G126" s="27" t="str">
        <f t="shared" si="98"/>
        <v>3</v>
      </c>
      <c r="H126" s="27" t="str">
        <f t="shared" si="99"/>
        <v>8</v>
      </c>
      <c r="I126" s="118">
        <f t="shared" si="100"/>
        <v>38</v>
      </c>
      <c r="J126" s="119">
        <f t="shared" ref="J126:J133" si="106">J125+I126</f>
        <v>173</v>
      </c>
      <c r="K126" s="121">
        <f t="shared" si="101"/>
        <v>38</v>
      </c>
      <c r="L126" s="34">
        <f t="shared" si="102"/>
        <v>1</v>
      </c>
      <c r="M126" s="34" t="str">
        <f t="shared" si="103"/>
        <v/>
      </c>
      <c r="N126" s="34">
        <f t="shared" si="104"/>
        <v>3</v>
      </c>
      <c r="O126" s="34">
        <f>SMALL(N124:N133,1)</f>
        <v>1</v>
      </c>
      <c r="P126" s="33">
        <f>LARGE(K124:K133,3)</f>
        <v>65</v>
      </c>
      <c r="Q126" s="33">
        <f>VLOOKUP(3,O124:P133,2,FALSE)</f>
        <v>70</v>
      </c>
      <c r="R126" s="33">
        <f>IF(L134&gt;0,Q126,I126)</f>
        <v>38</v>
      </c>
      <c r="S126" s="1"/>
      <c r="T126" s="125">
        <f t="shared" si="105"/>
        <v>38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s="31" customFormat="1">
      <c r="A127" s="60" t="s">
        <v>2629</v>
      </c>
      <c r="B127" s="1"/>
      <c r="C127" s="1"/>
      <c r="D127" s="1"/>
      <c r="E127" s="1">
        <v>4</v>
      </c>
      <c r="F127" s="1">
        <f>F122</f>
        <v>0</v>
      </c>
      <c r="G127" s="27" t="str">
        <f t="shared" si="98"/>
        <v>9</v>
      </c>
      <c r="H127" s="27" t="str">
        <f t="shared" si="99"/>
        <v>4</v>
      </c>
      <c r="I127" s="118">
        <f t="shared" si="100"/>
        <v>94</v>
      </c>
      <c r="J127" s="119">
        <f t="shared" si="106"/>
        <v>267</v>
      </c>
      <c r="K127" s="121">
        <f t="shared" si="101"/>
        <v>94</v>
      </c>
      <c r="L127" s="34">
        <f t="shared" si="102"/>
        <v>1</v>
      </c>
      <c r="M127" s="34" t="str">
        <f t="shared" si="103"/>
        <v/>
      </c>
      <c r="N127" s="34">
        <f t="shared" si="104"/>
        <v>4</v>
      </c>
      <c r="O127" s="34">
        <f>SMALL(N124:N133,5)</f>
        <v>5</v>
      </c>
      <c r="P127" s="33">
        <f>LARGE(K124:K133,4)</f>
        <v>38</v>
      </c>
      <c r="Q127" s="33">
        <f>VLOOKUP(4,O124:P133,2,FALSE)</f>
        <v>21</v>
      </c>
      <c r="R127" s="33">
        <f>IF(L134&gt;0,Q127,I127)</f>
        <v>94</v>
      </c>
      <c r="S127" s="1"/>
      <c r="T127" s="125">
        <f t="shared" si="105"/>
        <v>94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s="31" customFormat="1">
      <c r="A128" s="60" t="s">
        <v>2630</v>
      </c>
      <c r="B128" s="1"/>
      <c r="C128" s="1"/>
      <c r="D128" s="1"/>
      <c r="E128" s="1">
        <v>5</v>
      </c>
      <c r="F128" s="1">
        <f>F122</f>
        <v>0</v>
      </c>
      <c r="G128" s="27" t="str">
        <f t="shared" si="98"/>
        <v>2</v>
      </c>
      <c r="H128" s="27" t="str">
        <f t="shared" si="99"/>
        <v>1</v>
      </c>
      <c r="I128" s="118">
        <f t="shared" si="100"/>
        <v>21</v>
      </c>
      <c r="J128" s="119">
        <f t="shared" si="106"/>
        <v>288</v>
      </c>
      <c r="K128" s="121">
        <f t="shared" si="101"/>
        <v>21</v>
      </c>
      <c r="L128" s="34">
        <f t="shared" si="102"/>
        <v>1</v>
      </c>
      <c r="M128" s="34" t="str">
        <f t="shared" si="103"/>
        <v/>
      </c>
      <c r="N128" s="34">
        <f t="shared" si="104"/>
        <v>5</v>
      </c>
      <c r="O128" s="34">
        <f>SMALL(N124:N133,4)</f>
        <v>4</v>
      </c>
      <c r="P128" s="33">
        <f>LARGE(K124:K133,5)</f>
        <v>21</v>
      </c>
      <c r="Q128" s="33">
        <f>VLOOKUP(5,O124:P133,2,FALSE)</f>
        <v>38</v>
      </c>
      <c r="R128" s="33">
        <f>IF(L134&gt;0,Q128,I128)</f>
        <v>21</v>
      </c>
      <c r="S128" s="1"/>
      <c r="T128" s="125">
        <f t="shared" si="105"/>
        <v>21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s="31" customFormat="1">
      <c r="A129" s="60" t="s">
        <v>2631</v>
      </c>
      <c r="B129" s="1"/>
      <c r="C129" s="1"/>
      <c r="D129" s="1"/>
      <c r="E129" s="1">
        <v>6</v>
      </c>
      <c r="F129" s="1">
        <f>F122</f>
        <v>0</v>
      </c>
      <c r="G129" s="314" t="str">
        <f>IF(MID(A4,7,1)="0",MID(A4,7,1),MID(A9,7,1))</f>
        <v>0</v>
      </c>
      <c r="H129" s="27"/>
      <c r="I129" s="118"/>
      <c r="J129" s="119">
        <f t="shared" si="106"/>
        <v>288</v>
      </c>
      <c r="K129" s="121">
        <f t="shared" si="101"/>
        <v>0</v>
      </c>
      <c r="L129" s="34">
        <f t="shared" si="102"/>
        <v>1</v>
      </c>
      <c r="M129" s="34" t="str">
        <f t="shared" si="103"/>
        <v/>
      </c>
      <c r="N129" s="34" t="str">
        <f t="shared" si="104"/>
        <v/>
      </c>
      <c r="O129" s="34" t="e">
        <f>SMALL(M124:M133,2)</f>
        <v>#NUM!</v>
      </c>
      <c r="P129" s="33">
        <f>LARGE(K124:K133,6)*-1</f>
        <v>0</v>
      </c>
      <c r="Q129" s="33" t="e">
        <f>VLOOKUP(6,O124:P133,2,FALSE)</f>
        <v>#N/A</v>
      </c>
      <c r="R129" s="33">
        <f>IF(L134&gt;0,Q129,I129)</f>
        <v>0</v>
      </c>
      <c r="S129" s="1"/>
      <c r="T129" s="125">
        <f t="shared" si="105"/>
        <v>0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s="31" customFormat="1">
      <c r="A130" s="60" t="s">
        <v>2632</v>
      </c>
      <c r="B130" s="1"/>
      <c r="C130" s="1"/>
      <c r="D130" s="1"/>
      <c r="E130" s="1">
        <v>7</v>
      </c>
      <c r="F130" s="1">
        <f>F122</f>
        <v>0</v>
      </c>
      <c r="G130" s="314" t="str">
        <f t="shared" ref="G130:G133" si="107">IF(MID(A5,7,1)="0",MID(A5,7,1),MID(A10,7,1))</f>
        <v>5</v>
      </c>
      <c r="H130" s="27"/>
      <c r="I130" s="131"/>
      <c r="J130" s="119">
        <f t="shared" si="106"/>
        <v>288</v>
      </c>
      <c r="K130" s="121">
        <f t="shared" si="101"/>
        <v>0</v>
      </c>
      <c r="L130" s="34">
        <f t="shared" si="102"/>
        <v>1</v>
      </c>
      <c r="M130" s="34" t="str">
        <f t="shared" si="103"/>
        <v/>
      </c>
      <c r="N130" s="34" t="str">
        <f t="shared" si="104"/>
        <v/>
      </c>
      <c r="O130" s="34" t="e">
        <f>SMALL(N124:N133,7)</f>
        <v>#NUM!</v>
      </c>
      <c r="P130" s="33">
        <f>LARGE(K124:K133,7)*1</f>
        <v>0</v>
      </c>
      <c r="Q130" s="33" t="e">
        <f>VLOOKUP(7,O124:P133,2,FALSE)</f>
        <v>#N/A</v>
      </c>
      <c r="R130" s="33">
        <f>IF(L134&gt;0,Q130,I130)</f>
        <v>0</v>
      </c>
      <c r="S130" s="1"/>
      <c r="T130" s="125">
        <f t="shared" si="105"/>
        <v>0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s="31" customFormat="1">
      <c r="A131" s="60" t="s">
        <v>2633</v>
      </c>
      <c r="B131" s="1"/>
      <c r="C131" s="1"/>
      <c r="D131" s="1"/>
      <c r="E131" s="1">
        <v>8</v>
      </c>
      <c r="F131" s="1">
        <f>F122</f>
        <v>0</v>
      </c>
      <c r="G131" s="314" t="str">
        <f t="shared" si="107"/>
        <v>8</v>
      </c>
      <c r="H131" s="27"/>
      <c r="I131" s="118"/>
      <c r="J131" s="119">
        <f t="shared" si="106"/>
        <v>288</v>
      </c>
      <c r="K131" s="121">
        <f t="shared" si="101"/>
        <v>0</v>
      </c>
      <c r="L131" s="34">
        <f t="shared" si="102"/>
        <v>1</v>
      </c>
      <c r="M131" s="34" t="str">
        <f t="shared" si="103"/>
        <v/>
      </c>
      <c r="N131" s="34" t="str">
        <f t="shared" si="104"/>
        <v/>
      </c>
      <c r="O131" s="34" t="e">
        <f>SMALL(M124:M133,3)</f>
        <v>#NUM!</v>
      </c>
      <c r="P131" s="33">
        <f>LARGE(K124:K133,8)*-1</f>
        <v>0</v>
      </c>
      <c r="Q131" s="33" t="e">
        <f>VLOOKUP(8,O124:P133,2,FALSE)</f>
        <v>#N/A</v>
      </c>
      <c r="R131" s="33">
        <f>IF(L134&gt;0,Q131,I131)</f>
        <v>0</v>
      </c>
      <c r="S131" s="1"/>
      <c r="T131" s="125">
        <f t="shared" si="105"/>
        <v>0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s="31" customFormat="1">
      <c r="A132" s="60" t="s">
        <v>2634</v>
      </c>
      <c r="B132" s="1"/>
      <c r="C132" s="1"/>
      <c r="D132" s="1"/>
      <c r="E132" s="1">
        <v>9</v>
      </c>
      <c r="F132" s="1">
        <f>F122</f>
        <v>0</v>
      </c>
      <c r="G132" s="314" t="str">
        <f t="shared" si="107"/>
        <v>4</v>
      </c>
      <c r="H132" s="27"/>
      <c r="I132" s="118"/>
      <c r="J132" s="119">
        <f t="shared" si="106"/>
        <v>288</v>
      </c>
      <c r="K132" s="121">
        <f t="shared" si="101"/>
        <v>0</v>
      </c>
      <c r="L132" s="34">
        <f t="shared" si="102"/>
        <v>1</v>
      </c>
      <c r="M132" s="34" t="str">
        <f t="shared" si="103"/>
        <v/>
      </c>
      <c r="N132" s="34" t="str">
        <f t="shared" si="104"/>
        <v/>
      </c>
      <c r="O132" s="34" t="e">
        <f>SMALL(N124:N133,6)</f>
        <v>#NUM!</v>
      </c>
      <c r="P132" s="33">
        <f>LARGE(K124:K133,9)</f>
        <v>0</v>
      </c>
      <c r="Q132" s="33" t="e">
        <f>VLOOKUP(9,O124:P133,2,FALSE)</f>
        <v>#N/A</v>
      </c>
      <c r="R132" s="33">
        <f>IF(L134&gt;0,Q132,I132)</f>
        <v>0</v>
      </c>
      <c r="S132" s="1"/>
      <c r="T132" s="125">
        <f t="shared" si="105"/>
        <v>0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s="31" customFormat="1">
      <c r="A133" s="60" t="s">
        <v>2635</v>
      </c>
      <c r="B133" s="1"/>
      <c r="C133" s="1"/>
      <c r="D133" s="1"/>
      <c r="E133" s="1">
        <v>10</v>
      </c>
      <c r="F133" s="1">
        <f>F122</f>
        <v>0</v>
      </c>
      <c r="G133" s="314" t="str">
        <f t="shared" si="107"/>
        <v>1</v>
      </c>
      <c r="H133" s="27"/>
      <c r="I133" s="118"/>
      <c r="J133" s="119">
        <f t="shared" si="106"/>
        <v>288</v>
      </c>
      <c r="K133" s="121">
        <f t="shared" si="101"/>
        <v>0</v>
      </c>
      <c r="L133" s="34">
        <f t="shared" si="102"/>
        <v>1</v>
      </c>
      <c r="M133" s="34" t="str">
        <f t="shared" si="103"/>
        <v/>
      </c>
      <c r="N133" s="34" t="str">
        <f t="shared" si="104"/>
        <v/>
      </c>
      <c r="O133" s="34" t="e">
        <f>SMALL(M124:M133,1)</f>
        <v>#NUM!</v>
      </c>
      <c r="P133" s="33">
        <f>LARGE(K124:K133,10)*-1</f>
        <v>0</v>
      </c>
      <c r="Q133" s="33" t="e">
        <f>VLOOKUP(10,O124:P133,2,FALSE)</f>
        <v>#N/A</v>
      </c>
      <c r="R133" s="33">
        <f>IF(L134&gt;0,Q133,I133)</f>
        <v>0</v>
      </c>
      <c r="S133" s="1"/>
      <c r="T133" s="125">
        <f t="shared" si="105"/>
        <v>0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s="31" customFormat="1">
      <c r="A134" s="60"/>
      <c r="B134" s="1"/>
      <c r="C134" s="1"/>
      <c r="D134" s="1"/>
      <c r="E134" s="1"/>
      <c r="F134" s="1"/>
      <c r="G134" s="27"/>
      <c r="H134" s="27"/>
      <c r="I134" s="118"/>
      <c r="J134" s="119"/>
      <c r="K134" s="121"/>
      <c r="L134" s="34">
        <f>COUNTIF(L124:L133,-1)</f>
        <v>0</v>
      </c>
      <c r="M134" s="34"/>
      <c r="N134" s="34"/>
      <c r="O134" s="34"/>
      <c r="P134" s="33"/>
      <c r="Q134" s="33"/>
      <c r="R134" s="33"/>
      <c r="S134" s="1"/>
      <c r="T134" s="1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s="31" customFormat="1">
      <c r="A135" s="60"/>
      <c r="B135" s="1"/>
      <c r="C135" s="1"/>
      <c r="D135" s="1"/>
      <c r="E135" s="1"/>
      <c r="F135" s="1"/>
      <c r="G135" s="27"/>
      <c r="H135" s="27"/>
      <c r="I135" s="118"/>
      <c r="J135" s="119"/>
      <c r="K135" s="121"/>
      <c r="L135" s="34"/>
      <c r="M135" s="34"/>
      <c r="N135" s="34"/>
      <c r="O135" s="34"/>
      <c r="P135" s="33"/>
      <c r="Q135" s="33"/>
      <c r="R135" s="33"/>
      <c r="S135" s="1"/>
      <c r="T135" s="12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s="31" customFormat="1">
      <c r="A136" s="203" t="s">
        <v>463</v>
      </c>
      <c r="B136" s="1"/>
      <c r="C136" s="1"/>
      <c r="D136" s="1"/>
      <c r="E136" s="1"/>
      <c r="F136" s="1"/>
      <c r="G136" s="27"/>
      <c r="H136" s="27"/>
      <c r="I136" s="118"/>
      <c r="J136" s="119"/>
      <c r="K136" s="121"/>
      <c r="L136" s="34"/>
      <c r="M136" s="34"/>
      <c r="N136" s="34"/>
      <c r="O136" s="34"/>
      <c r="P136" s="33"/>
      <c r="Q136" s="33"/>
      <c r="R136" s="33"/>
      <c r="S136" s="1"/>
      <c r="T136" s="12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s="31" customFormat="1">
      <c r="A137" s="60"/>
      <c r="B137" s="1"/>
      <c r="C137" s="1"/>
      <c r="D137" s="1"/>
      <c r="E137" s="1"/>
      <c r="F137" s="1">
        <f>BD7</f>
        <v>0</v>
      </c>
      <c r="G137" s="27"/>
      <c r="H137" s="27"/>
      <c r="I137" s="118"/>
      <c r="J137" s="119"/>
      <c r="K137" s="121"/>
      <c r="L137" s="34"/>
      <c r="M137" s="34"/>
      <c r="N137" s="34"/>
      <c r="O137" s="34"/>
      <c r="P137" s="33"/>
      <c r="Q137" s="33"/>
      <c r="R137" s="33"/>
      <c r="S137" s="1"/>
      <c r="T137" s="12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s="31" customFormat="1">
      <c r="A138" s="60" t="s">
        <v>440</v>
      </c>
      <c r="B138" s="1"/>
      <c r="C138" s="1"/>
      <c r="D138" s="1"/>
      <c r="E138" s="1" t="s">
        <v>396</v>
      </c>
      <c r="F138" s="1" t="s">
        <v>444</v>
      </c>
      <c r="G138" s="27" t="s">
        <v>337</v>
      </c>
      <c r="H138" s="27" t="s">
        <v>338</v>
      </c>
      <c r="I138" s="118"/>
      <c r="J138" s="119" t="s">
        <v>1447</v>
      </c>
      <c r="K138" s="121"/>
      <c r="L138" s="34"/>
      <c r="M138" s="34"/>
      <c r="N138" s="34"/>
      <c r="O138" s="34"/>
      <c r="P138" s="33"/>
      <c r="Q138" s="33"/>
      <c r="R138" s="33" t="s">
        <v>1449</v>
      </c>
      <c r="S138" s="27"/>
      <c r="T138" s="12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s="31" customFormat="1">
      <c r="A139" s="60" t="s">
        <v>2636</v>
      </c>
      <c r="B139" s="127">
        <v>0</v>
      </c>
      <c r="C139" s="127">
        <v>0</v>
      </c>
      <c r="D139" s="1"/>
      <c r="E139" s="1">
        <v>1</v>
      </c>
      <c r="F139" s="1">
        <f>F137</f>
        <v>0</v>
      </c>
      <c r="G139" s="27" t="str">
        <f>IF(MID(A4,8,1)="0",MID(A9,8,1),MID(A4,8,1))</f>
        <v>2</v>
      </c>
      <c r="H139" s="27" t="str">
        <f>G144</f>
        <v>5</v>
      </c>
      <c r="I139" s="118">
        <f>G139*10+H139*1</f>
        <v>25</v>
      </c>
      <c r="J139" s="119">
        <f>I139</f>
        <v>25</v>
      </c>
      <c r="K139" s="121">
        <f>ABS(I139)</f>
        <v>25</v>
      </c>
      <c r="L139" s="34">
        <f>IF(J139&lt;0,-1,1)</f>
        <v>1</v>
      </c>
      <c r="M139" s="34" t="str">
        <f>IF(I139&lt;0,E139,"")</f>
        <v/>
      </c>
      <c r="N139" s="34">
        <f>IF(I139&gt;0,E139,"")</f>
        <v>1</v>
      </c>
      <c r="O139" s="34">
        <f>SMALL(N139:N148,2)</f>
        <v>2</v>
      </c>
      <c r="P139" s="33">
        <f>LARGE(K139:K148,1)</f>
        <v>83</v>
      </c>
      <c r="Q139" s="33">
        <f>VLOOKUP(1,O139:P148,2,FALSE)</f>
        <v>49</v>
      </c>
      <c r="R139" s="33">
        <f>IF(L149&gt;0,Q139,I139)</f>
        <v>25</v>
      </c>
      <c r="S139" s="1"/>
      <c r="T139" s="125">
        <f>IF($E$1=1,R139*1,K139*1)</f>
        <v>25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s="31" customFormat="1">
      <c r="A140" s="60" t="s">
        <v>2637</v>
      </c>
      <c r="B140" s="1"/>
      <c r="C140" s="1"/>
      <c r="D140" s="1"/>
      <c r="E140" s="1">
        <v>2</v>
      </c>
      <c r="F140" s="1">
        <f>F137</f>
        <v>0</v>
      </c>
      <c r="G140" s="27" t="str">
        <f t="shared" ref="G140:G143" si="108">IF(MID(A5,8,1)="0",MID(A10,8,1),MID(A5,8,1))</f>
        <v>1</v>
      </c>
      <c r="H140" s="27" t="str">
        <f t="shared" ref="H140:H143" si="109">G145</f>
        <v>0</v>
      </c>
      <c r="I140" s="118">
        <f t="shared" ref="I140:I143" si="110">G140*10+H140*1</f>
        <v>10</v>
      </c>
      <c r="J140" s="119">
        <f>J139+I140</f>
        <v>35</v>
      </c>
      <c r="K140" s="121">
        <f t="shared" ref="K140:K148" si="111">ABS(I140)</f>
        <v>10</v>
      </c>
      <c r="L140" s="34">
        <f t="shared" ref="L140:L148" si="112">IF(J140&lt;0,-1,1)</f>
        <v>1</v>
      </c>
      <c r="M140" s="34" t="str">
        <f t="shared" ref="M140:M148" si="113">IF(I140&lt;0,E140,"")</f>
        <v/>
      </c>
      <c r="N140" s="34">
        <f t="shared" ref="N140:N148" si="114">IF(I140&gt;0,E140,"")</f>
        <v>2</v>
      </c>
      <c r="O140" s="34">
        <f>SMALL(N139:N148,3)</f>
        <v>3</v>
      </c>
      <c r="P140" s="33">
        <f>LARGE(K139:K148,2)</f>
        <v>76</v>
      </c>
      <c r="Q140" s="33">
        <f>VLOOKUP(2,O139:P148,2,FALSE)</f>
        <v>83</v>
      </c>
      <c r="R140" s="33">
        <f>IF(L149&gt;0,Q140,I140)</f>
        <v>10</v>
      </c>
      <c r="S140" s="1"/>
      <c r="T140" s="125">
        <f t="shared" ref="T140:T148" si="115">IF($E$1=1,R140*1,K140*1)</f>
        <v>10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s="31" customFormat="1">
      <c r="A141" s="60" t="s">
        <v>2638</v>
      </c>
      <c r="B141" s="1"/>
      <c r="C141" s="1"/>
      <c r="D141" s="1"/>
      <c r="E141" s="1">
        <v>3</v>
      </c>
      <c r="F141" s="1">
        <f>F137</f>
        <v>0</v>
      </c>
      <c r="G141" s="27" t="str">
        <f t="shared" si="108"/>
        <v>8</v>
      </c>
      <c r="H141" s="27" t="str">
        <f t="shared" si="109"/>
        <v>3</v>
      </c>
      <c r="I141" s="118">
        <f t="shared" si="110"/>
        <v>83</v>
      </c>
      <c r="J141" s="119">
        <f t="shared" ref="J141:J148" si="116">J140+I141</f>
        <v>118</v>
      </c>
      <c r="K141" s="121">
        <f t="shared" si="111"/>
        <v>83</v>
      </c>
      <c r="L141" s="34">
        <f t="shared" si="112"/>
        <v>1</v>
      </c>
      <c r="M141" s="34" t="str">
        <f t="shared" si="113"/>
        <v/>
      </c>
      <c r="N141" s="34">
        <f t="shared" si="114"/>
        <v>3</v>
      </c>
      <c r="O141" s="34">
        <f>SMALL(N139:N148,1)</f>
        <v>1</v>
      </c>
      <c r="P141" s="33">
        <f>LARGE(K139:K148,3)</f>
        <v>49</v>
      </c>
      <c r="Q141" s="33">
        <f>VLOOKUP(3,O139:P148,2,FALSE)</f>
        <v>76</v>
      </c>
      <c r="R141" s="33">
        <f>IF(L149&gt;0,Q141,I141)</f>
        <v>83</v>
      </c>
      <c r="S141" s="1"/>
      <c r="T141" s="125">
        <f t="shared" si="115"/>
        <v>83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s="31" customFormat="1">
      <c r="A142" s="60" t="s">
        <v>2639</v>
      </c>
      <c r="B142" s="1"/>
      <c r="C142" s="1"/>
      <c r="D142" s="1"/>
      <c r="E142" s="1">
        <v>4</v>
      </c>
      <c r="F142" s="1">
        <f>F137</f>
        <v>0</v>
      </c>
      <c r="G142" s="27" t="str">
        <f t="shared" si="108"/>
        <v>4</v>
      </c>
      <c r="H142" s="27" t="str">
        <f t="shared" si="109"/>
        <v>9</v>
      </c>
      <c r="I142" s="118">
        <f t="shared" si="110"/>
        <v>49</v>
      </c>
      <c r="J142" s="119">
        <f t="shared" si="116"/>
        <v>167</v>
      </c>
      <c r="K142" s="121">
        <f t="shared" si="111"/>
        <v>49</v>
      </c>
      <c r="L142" s="34">
        <f t="shared" si="112"/>
        <v>1</v>
      </c>
      <c r="M142" s="34" t="str">
        <f t="shared" si="113"/>
        <v/>
      </c>
      <c r="N142" s="34">
        <f t="shared" si="114"/>
        <v>4</v>
      </c>
      <c r="O142" s="34">
        <f>SMALL(N139:N148,5)</f>
        <v>5</v>
      </c>
      <c r="P142" s="33">
        <f>LARGE(K139:K148,4)</f>
        <v>25</v>
      </c>
      <c r="Q142" s="33">
        <f>VLOOKUP(4,O139:P148,2,FALSE)</f>
        <v>10</v>
      </c>
      <c r="R142" s="33">
        <f>IF(L149&gt;0,Q142,I142)</f>
        <v>49</v>
      </c>
      <c r="S142" s="1"/>
      <c r="T142" s="125">
        <f t="shared" si="115"/>
        <v>49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s="31" customFormat="1">
      <c r="A143" s="60" t="s">
        <v>2640</v>
      </c>
      <c r="B143" s="1"/>
      <c r="C143" s="1"/>
      <c r="D143" s="1"/>
      <c r="E143" s="1">
        <v>5</v>
      </c>
      <c r="F143" s="1">
        <f>F137</f>
        <v>0</v>
      </c>
      <c r="G143" s="27" t="str">
        <f t="shared" si="108"/>
        <v>7</v>
      </c>
      <c r="H143" s="27" t="str">
        <f t="shared" si="109"/>
        <v>6</v>
      </c>
      <c r="I143" s="118">
        <f t="shared" si="110"/>
        <v>76</v>
      </c>
      <c r="J143" s="119">
        <f t="shared" si="116"/>
        <v>243</v>
      </c>
      <c r="K143" s="121">
        <f t="shared" si="111"/>
        <v>76</v>
      </c>
      <c r="L143" s="34">
        <f t="shared" si="112"/>
        <v>1</v>
      </c>
      <c r="M143" s="34" t="str">
        <f t="shared" si="113"/>
        <v/>
      </c>
      <c r="N143" s="34">
        <f t="shared" si="114"/>
        <v>5</v>
      </c>
      <c r="O143" s="34">
        <f>SMALL(N139:N148,4)</f>
        <v>4</v>
      </c>
      <c r="P143" s="33">
        <f>LARGE(K139:K148,5)</f>
        <v>10</v>
      </c>
      <c r="Q143" s="33">
        <f>VLOOKUP(5,O139:P148,2,FALSE)</f>
        <v>25</v>
      </c>
      <c r="R143" s="33">
        <f>IF(L149&gt;0,Q143,I143)</f>
        <v>76</v>
      </c>
      <c r="S143" s="1"/>
      <c r="T143" s="125">
        <f t="shared" si="115"/>
        <v>76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s="31" customFormat="1">
      <c r="A144" s="60" t="s">
        <v>2641</v>
      </c>
      <c r="B144" s="1"/>
      <c r="C144" s="1"/>
      <c r="D144" s="1"/>
      <c r="E144" s="1">
        <v>6</v>
      </c>
      <c r="F144" s="1">
        <f>F137</f>
        <v>0</v>
      </c>
      <c r="G144" s="314" t="str">
        <f>IF(MID(A4,8,1)="0",MID(A4,8,1),MID(A9,8,1))</f>
        <v>5</v>
      </c>
      <c r="H144" s="27"/>
      <c r="I144" s="118"/>
      <c r="J144" s="119">
        <f t="shared" si="116"/>
        <v>243</v>
      </c>
      <c r="K144" s="121">
        <f t="shared" si="111"/>
        <v>0</v>
      </c>
      <c r="L144" s="34">
        <f t="shared" si="112"/>
        <v>1</v>
      </c>
      <c r="M144" s="34" t="str">
        <f t="shared" si="113"/>
        <v/>
      </c>
      <c r="N144" s="34" t="str">
        <f t="shared" si="114"/>
        <v/>
      </c>
      <c r="O144" s="34" t="e">
        <f>SMALL(M139:M148,2)</f>
        <v>#NUM!</v>
      </c>
      <c r="P144" s="33">
        <f>LARGE(K139:K148,6)*-1</f>
        <v>0</v>
      </c>
      <c r="Q144" s="33" t="e">
        <f>VLOOKUP(6,O139:P148,2,FALSE)</f>
        <v>#N/A</v>
      </c>
      <c r="R144" s="33">
        <f>IF(L149&gt;0,Q144,I144)</f>
        <v>0</v>
      </c>
      <c r="S144" s="1"/>
      <c r="T144" s="125">
        <f t="shared" si="115"/>
        <v>0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s="31" customFormat="1">
      <c r="A145" s="60" t="s">
        <v>2642</v>
      </c>
      <c r="B145" s="1"/>
      <c r="C145" s="1"/>
      <c r="D145" s="1"/>
      <c r="E145" s="1">
        <v>7</v>
      </c>
      <c r="F145" s="1">
        <f>F137</f>
        <v>0</v>
      </c>
      <c r="G145" s="314" t="str">
        <f t="shared" ref="G145:G148" si="117">IF(MID(A5,8,1)="0",MID(A5,8,1),MID(A10,8,1))</f>
        <v>0</v>
      </c>
      <c r="H145" s="27"/>
      <c r="I145" s="131"/>
      <c r="J145" s="119">
        <f t="shared" si="116"/>
        <v>243</v>
      </c>
      <c r="K145" s="121">
        <f t="shared" si="111"/>
        <v>0</v>
      </c>
      <c r="L145" s="34">
        <f t="shared" si="112"/>
        <v>1</v>
      </c>
      <c r="M145" s="34" t="str">
        <f t="shared" si="113"/>
        <v/>
      </c>
      <c r="N145" s="34" t="str">
        <f t="shared" si="114"/>
        <v/>
      </c>
      <c r="O145" s="34" t="e">
        <f>SMALL(N139:N148,7)</f>
        <v>#NUM!</v>
      </c>
      <c r="P145" s="33">
        <f>LARGE(K139:K148,7)*1</f>
        <v>0</v>
      </c>
      <c r="Q145" s="33" t="e">
        <f>VLOOKUP(7,O139:P148,2,FALSE)</f>
        <v>#N/A</v>
      </c>
      <c r="R145" s="33">
        <f>IF(L149&gt;0,Q145,I145)</f>
        <v>0</v>
      </c>
      <c r="S145" s="1"/>
      <c r="T145" s="125">
        <f t="shared" si="115"/>
        <v>0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s="31" customFormat="1">
      <c r="A146" s="60" t="s">
        <v>2643</v>
      </c>
      <c r="B146" s="1"/>
      <c r="C146" s="1"/>
      <c r="D146" s="1"/>
      <c r="E146" s="1">
        <v>8</v>
      </c>
      <c r="F146" s="1">
        <f>F137</f>
        <v>0</v>
      </c>
      <c r="G146" s="314" t="str">
        <f t="shared" si="117"/>
        <v>3</v>
      </c>
      <c r="H146" s="27"/>
      <c r="I146" s="118"/>
      <c r="J146" s="119">
        <f t="shared" si="116"/>
        <v>243</v>
      </c>
      <c r="K146" s="121">
        <f t="shared" si="111"/>
        <v>0</v>
      </c>
      <c r="L146" s="34">
        <f t="shared" si="112"/>
        <v>1</v>
      </c>
      <c r="M146" s="34" t="str">
        <f t="shared" si="113"/>
        <v/>
      </c>
      <c r="N146" s="34" t="str">
        <f t="shared" si="114"/>
        <v/>
      </c>
      <c r="O146" s="34" t="e">
        <f>SMALL(M139:M148,3)</f>
        <v>#NUM!</v>
      </c>
      <c r="P146" s="33">
        <f>LARGE(K139:K148,8)*-1</f>
        <v>0</v>
      </c>
      <c r="Q146" s="33" t="e">
        <f>VLOOKUP(8,O139:P148,2,FALSE)</f>
        <v>#N/A</v>
      </c>
      <c r="R146" s="33">
        <f>IF(L149&gt;0,Q146,I146)</f>
        <v>0</v>
      </c>
      <c r="S146" s="1"/>
      <c r="T146" s="125">
        <f t="shared" si="115"/>
        <v>0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s="31" customFormat="1">
      <c r="A147" s="60" t="s">
        <v>2644</v>
      </c>
      <c r="B147" s="1"/>
      <c r="C147" s="1"/>
      <c r="D147" s="1"/>
      <c r="E147" s="1">
        <v>9</v>
      </c>
      <c r="F147" s="1">
        <f>F137</f>
        <v>0</v>
      </c>
      <c r="G147" s="314" t="str">
        <f t="shared" si="117"/>
        <v>9</v>
      </c>
      <c r="H147" s="27"/>
      <c r="I147" s="118"/>
      <c r="J147" s="119">
        <f t="shared" si="116"/>
        <v>243</v>
      </c>
      <c r="K147" s="121">
        <f t="shared" si="111"/>
        <v>0</v>
      </c>
      <c r="L147" s="34">
        <f t="shared" si="112"/>
        <v>1</v>
      </c>
      <c r="M147" s="34" t="str">
        <f t="shared" si="113"/>
        <v/>
      </c>
      <c r="N147" s="34" t="str">
        <f t="shared" si="114"/>
        <v/>
      </c>
      <c r="O147" s="34" t="e">
        <f>SMALL(N139:N148,6)</f>
        <v>#NUM!</v>
      </c>
      <c r="P147" s="33">
        <f>LARGE(K139:K148,9)</f>
        <v>0</v>
      </c>
      <c r="Q147" s="33" t="e">
        <f>VLOOKUP(9,O139:P148,2,FALSE)</f>
        <v>#N/A</v>
      </c>
      <c r="R147" s="33">
        <f>IF(L149&gt;0,Q147,I147)</f>
        <v>0</v>
      </c>
      <c r="S147" s="1"/>
      <c r="T147" s="125">
        <f t="shared" si="115"/>
        <v>0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s="31" customFormat="1">
      <c r="A148" s="60" t="s">
        <v>2645</v>
      </c>
      <c r="B148" s="1"/>
      <c r="C148" s="1"/>
      <c r="D148" s="1"/>
      <c r="E148" s="1">
        <v>10</v>
      </c>
      <c r="F148" s="1">
        <f>F137</f>
        <v>0</v>
      </c>
      <c r="G148" s="314" t="str">
        <f t="shared" si="117"/>
        <v>6</v>
      </c>
      <c r="H148" s="27"/>
      <c r="I148" s="118"/>
      <c r="J148" s="119">
        <f t="shared" si="116"/>
        <v>243</v>
      </c>
      <c r="K148" s="121">
        <f t="shared" si="111"/>
        <v>0</v>
      </c>
      <c r="L148" s="34">
        <f t="shared" si="112"/>
        <v>1</v>
      </c>
      <c r="M148" s="34" t="str">
        <f t="shared" si="113"/>
        <v/>
      </c>
      <c r="N148" s="34" t="str">
        <f t="shared" si="114"/>
        <v/>
      </c>
      <c r="O148" s="34" t="e">
        <f>SMALL(M139:M148,1)</f>
        <v>#NUM!</v>
      </c>
      <c r="P148" s="33">
        <f>LARGE(K139:K148,10)*-1</f>
        <v>0</v>
      </c>
      <c r="Q148" s="33" t="e">
        <f>VLOOKUP(10,O139:P148,2,FALSE)</f>
        <v>#N/A</v>
      </c>
      <c r="R148" s="33">
        <f>IF(L149&gt;0,Q148,I148)</f>
        <v>0</v>
      </c>
      <c r="S148" s="1"/>
      <c r="T148" s="125">
        <f t="shared" si="115"/>
        <v>0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s="31" customFormat="1">
      <c r="A149" s="60"/>
      <c r="B149" s="1"/>
      <c r="C149" s="1"/>
      <c r="D149" s="1"/>
      <c r="E149" s="1"/>
      <c r="F149" s="1"/>
      <c r="G149" s="117"/>
      <c r="H149" s="27"/>
      <c r="I149" s="118"/>
      <c r="J149" s="119"/>
      <c r="K149" s="121"/>
      <c r="L149" s="34">
        <f>COUNTIF(L139:L148,-1)</f>
        <v>0</v>
      </c>
      <c r="M149" s="34"/>
      <c r="N149" s="34"/>
      <c r="O149" s="34"/>
      <c r="P149" s="33"/>
      <c r="Q149" s="33"/>
      <c r="R149" s="33"/>
      <c r="S149" s="1"/>
      <c r="T149" s="12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31" customFormat="1">
      <c r="A150" s="60"/>
      <c r="B150" s="1"/>
      <c r="C150" s="1"/>
      <c r="D150" s="1"/>
      <c r="E150" s="1"/>
      <c r="F150" s="1"/>
      <c r="G150" s="27"/>
      <c r="H150" s="27"/>
      <c r="I150" s="118"/>
      <c r="J150" s="119"/>
      <c r="K150" s="121"/>
      <c r="L150" s="34"/>
      <c r="M150" s="34"/>
      <c r="N150" s="34"/>
      <c r="O150" s="34"/>
      <c r="P150" s="33"/>
      <c r="Q150" s="33"/>
      <c r="R150" s="33"/>
      <c r="S150" s="1"/>
      <c r="T150" s="12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31" customFormat="1">
      <c r="A151" s="203" t="s">
        <v>473</v>
      </c>
      <c r="B151" s="1"/>
      <c r="C151" s="1"/>
      <c r="D151" s="1"/>
      <c r="E151" s="1"/>
      <c r="F151" s="1"/>
      <c r="G151" s="27"/>
      <c r="H151" s="27"/>
      <c r="I151" s="118"/>
      <c r="J151" s="119"/>
      <c r="K151" s="121"/>
      <c r="L151" s="34"/>
      <c r="M151" s="34"/>
      <c r="N151" s="34"/>
      <c r="O151" s="34"/>
      <c r="P151" s="33"/>
      <c r="Q151" s="33"/>
      <c r="R151" s="33"/>
      <c r="S151" s="1"/>
      <c r="T151" s="12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31" customFormat="1">
      <c r="A152" s="60"/>
      <c r="B152" s="1"/>
      <c r="C152" s="1"/>
      <c r="D152" s="1"/>
      <c r="E152" s="1"/>
      <c r="F152" s="1">
        <v>3</v>
      </c>
      <c r="G152" s="27"/>
      <c r="H152" s="27"/>
      <c r="I152" s="118"/>
      <c r="J152" s="119"/>
      <c r="K152" s="121"/>
      <c r="L152" s="34"/>
      <c r="M152" s="34"/>
      <c r="N152" s="34"/>
      <c r="O152" s="34"/>
      <c r="P152" s="33"/>
      <c r="Q152" s="33"/>
      <c r="R152" s="33"/>
      <c r="S152" s="1"/>
      <c r="T152" s="12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31" customFormat="1">
      <c r="A153" s="60" t="s">
        <v>440</v>
      </c>
      <c r="B153" s="28"/>
      <c r="C153" s="28"/>
      <c r="D153" s="1"/>
      <c r="E153" s="1" t="s">
        <v>396</v>
      </c>
      <c r="F153" s="1" t="s">
        <v>444</v>
      </c>
      <c r="G153" s="27" t="s">
        <v>337</v>
      </c>
      <c r="H153" s="27" t="s">
        <v>338</v>
      </c>
      <c r="I153" s="118"/>
      <c r="J153" s="119" t="s">
        <v>1447</v>
      </c>
      <c r="K153" s="121"/>
      <c r="L153" s="34"/>
      <c r="M153" s="34"/>
      <c r="N153" s="34"/>
      <c r="O153" s="34"/>
      <c r="P153" s="33"/>
      <c r="Q153" s="33"/>
      <c r="R153" s="33" t="s">
        <v>1449</v>
      </c>
      <c r="S153" s="27"/>
      <c r="T153" s="12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31" customFormat="1">
      <c r="A154" s="60" t="s">
        <v>2646</v>
      </c>
      <c r="B154" s="127">
        <v>0</v>
      </c>
      <c r="C154" s="127">
        <v>0</v>
      </c>
      <c r="D154" s="1"/>
      <c r="E154" s="1">
        <v>1</v>
      </c>
      <c r="F154" s="1">
        <f>F152</f>
        <v>3</v>
      </c>
      <c r="G154" s="27" t="str">
        <f t="shared" ref="G154:G163" ca="1" si="118">IF(OR(RIGHT(A154,F154)="0",RIGHT(A154,F154)="1"),INT(RAND()*9+1),RIGHT(A154,F154))</f>
        <v>319</v>
      </c>
      <c r="H154" s="27" t="str">
        <f ca="1">IF(LEFT(G154,1)="0",LEFT(G160,1)&amp;RIGHT(G154,LEN(G154)-1),IF(VALUE(G154)=10,VALUE("1"&amp;RIGHT(G160)),G154))</f>
        <v>319</v>
      </c>
      <c r="I154" s="118">
        <f ca="1">H154*1</f>
        <v>319</v>
      </c>
      <c r="J154" s="119">
        <f ca="1">I154</f>
        <v>319</v>
      </c>
      <c r="K154" s="121">
        <f ca="1">ABS(I154)</f>
        <v>319</v>
      </c>
      <c r="L154" s="34">
        <f ca="1">IF(J154&lt;0,-1,1)</f>
        <v>1</v>
      </c>
      <c r="M154" s="34" t="str">
        <f ca="1">IF(I154&lt;0,E154,"")</f>
        <v/>
      </c>
      <c r="N154" s="34">
        <f ca="1">IF(I154&gt;0,E154,"")</f>
        <v>1</v>
      </c>
      <c r="O154" s="34">
        <f ca="1">SMALL(N154:N163,2)</f>
        <v>2</v>
      </c>
      <c r="P154" s="33">
        <f ca="1">LARGE(K154:K163,1)</f>
        <v>975</v>
      </c>
      <c r="Q154" s="33">
        <f ca="1">VLOOKUP(1,O154:P163,2,FALSE)</f>
        <v>864</v>
      </c>
      <c r="R154" s="33">
        <f ca="1">IF(L164&gt;0,Q154,I154)</f>
        <v>319</v>
      </c>
      <c r="S154" s="1"/>
      <c r="T154" s="125">
        <f ca="1">IF($E$1=1,R154*1,K154*1)</f>
        <v>319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31" customFormat="1">
      <c r="A155" s="60" t="s">
        <v>2647</v>
      </c>
      <c r="B155" s="1"/>
      <c r="C155" s="1"/>
      <c r="D155" s="1"/>
      <c r="E155" s="1">
        <v>2</v>
      </c>
      <c r="F155" s="1">
        <f>F152</f>
        <v>3</v>
      </c>
      <c r="G155" s="27" t="str">
        <f t="shared" ca="1" si="118"/>
        <v>753</v>
      </c>
      <c r="H155" s="27" t="str">
        <f ca="1">IF(LEFT(G155,1)="0",LEFT(G160,1)&amp;RIGHT(G155,LEN(G155)-1),IF(VALUE(G155)=10,VALUE("1"&amp;RIGHT(G160)),G155))</f>
        <v>753</v>
      </c>
      <c r="I155" s="118">
        <f ca="1">H155*1</f>
        <v>753</v>
      </c>
      <c r="J155" s="119">
        <f ca="1">J154+I155</f>
        <v>1072</v>
      </c>
      <c r="K155" s="121">
        <f t="shared" ref="K155:K163" ca="1" si="119">ABS(I155)</f>
        <v>753</v>
      </c>
      <c r="L155" s="34">
        <f t="shared" ref="L155:L163" ca="1" si="120">IF(J155&lt;0,-1,1)</f>
        <v>1</v>
      </c>
      <c r="M155" s="34" t="str">
        <f t="shared" ref="M155:M163" ca="1" si="121">IF(I155&lt;0,E155,"")</f>
        <v/>
      </c>
      <c r="N155" s="34">
        <f t="shared" ref="N155:N163" ca="1" si="122">IF(I155&gt;0,E155,"")</f>
        <v>2</v>
      </c>
      <c r="O155" s="34">
        <f ca="1">SMALL(N154:N163,3)</f>
        <v>3</v>
      </c>
      <c r="P155" s="33">
        <f ca="1">LARGE(K154:K163,2)</f>
        <v>927</v>
      </c>
      <c r="Q155" s="33">
        <f ca="1">VLOOKUP(2,O154:P163,2,FALSE)</f>
        <v>975</v>
      </c>
      <c r="R155" s="33">
        <f ca="1">IF(L164&gt;0,Q155,I155)</f>
        <v>753</v>
      </c>
      <c r="S155" s="1"/>
      <c r="T155" s="125">
        <f t="shared" ref="T155:T163" ca="1" si="123">IF($E$1=1,R155*1,K155*1)</f>
        <v>753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31" customFormat="1">
      <c r="A156" s="60" t="s">
        <v>2648</v>
      </c>
      <c r="B156" s="1"/>
      <c r="C156" s="1"/>
      <c r="D156" s="1"/>
      <c r="E156" s="1">
        <v>3</v>
      </c>
      <c r="F156" s="1">
        <f>F152</f>
        <v>3</v>
      </c>
      <c r="G156" s="27" t="str">
        <f t="shared" ca="1" si="118"/>
        <v>531</v>
      </c>
      <c r="H156" s="27" t="str">
        <f ca="1">IF(LEFT(G156,1)="0",LEFT(G160,1)&amp;RIGHT(G156,LEN(G156)-1),IF(VALUE(G156)=10,VALUE("1"&amp;RIGHT(G160)),G156))</f>
        <v>531</v>
      </c>
      <c r="I156" s="118">
        <f ca="1">IF(AND(C154&gt;=1,C154&lt;=5),H156*-1,H156*1)</f>
        <v>531</v>
      </c>
      <c r="J156" s="119">
        <f t="shared" ref="J156:J163" ca="1" si="124">J155+I156</f>
        <v>1603</v>
      </c>
      <c r="K156" s="121">
        <f t="shared" ca="1" si="119"/>
        <v>531</v>
      </c>
      <c r="L156" s="34">
        <f t="shared" ca="1" si="120"/>
        <v>1</v>
      </c>
      <c r="M156" s="34" t="str">
        <f t="shared" ca="1" si="121"/>
        <v/>
      </c>
      <c r="N156" s="34">
        <f t="shared" ca="1" si="122"/>
        <v>3</v>
      </c>
      <c r="O156" s="34">
        <f ca="1">SMALL(N154:N163,1)</f>
        <v>1</v>
      </c>
      <c r="P156" s="33">
        <f ca="1">LARGE(K154:K163,3)</f>
        <v>864</v>
      </c>
      <c r="Q156" s="33">
        <f ca="1">VLOOKUP(3,O154:P163,2,FALSE)</f>
        <v>927</v>
      </c>
      <c r="R156" s="33">
        <f ca="1">IF(L164&gt;0,Q156,I156)</f>
        <v>531</v>
      </c>
      <c r="S156" s="1"/>
      <c r="T156" s="125">
        <f t="shared" ca="1" si="123"/>
        <v>531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31" customFormat="1">
      <c r="A157" s="60" t="s">
        <v>2649</v>
      </c>
      <c r="B157" s="1"/>
      <c r="C157" s="1"/>
      <c r="D157" s="1"/>
      <c r="E157" s="1">
        <v>4</v>
      </c>
      <c r="F157" s="1">
        <f>F152</f>
        <v>3</v>
      </c>
      <c r="G157" s="27" t="str">
        <f t="shared" ca="1" si="118"/>
        <v>420</v>
      </c>
      <c r="H157" s="27" t="str">
        <f ca="1">IF(LEFT(G157,1)="0",LEFT(G160,1)&amp;RIGHT(G157,LEN(G157)-1),IF(VALUE(G157)=10,VALUE("1"&amp;RIGHT(G160)),G157))</f>
        <v>420</v>
      </c>
      <c r="I157" s="118">
        <f ca="1">IF(C154&gt;=4,H157*-1,H157*1)</f>
        <v>420</v>
      </c>
      <c r="J157" s="119">
        <f t="shared" ca="1" si="124"/>
        <v>2023</v>
      </c>
      <c r="K157" s="121">
        <f t="shared" ca="1" si="119"/>
        <v>420</v>
      </c>
      <c r="L157" s="34">
        <f t="shared" ca="1" si="120"/>
        <v>1</v>
      </c>
      <c r="M157" s="34" t="str">
        <f t="shared" ca="1" si="121"/>
        <v/>
      </c>
      <c r="N157" s="34">
        <f t="shared" ca="1" si="122"/>
        <v>4</v>
      </c>
      <c r="O157" s="34">
        <f ca="1">SMALL(N154:N163,5)</f>
        <v>5</v>
      </c>
      <c r="P157" s="33">
        <f ca="1">LARGE(K154:K163,4)</f>
        <v>753</v>
      </c>
      <c r="Q157" s="33">
        <f ca="1">VLOOKUP(4,O154:P163,2,FALSE)</f>
        <v>642</v>
      </c>
      <c r="R157" s="33">
        <f ca="1">IF(L164&gt;0,Q157,I157)</f>
        <v>420</v>
      </c>
      <c r="S157" s="1"/>
      <c r="T157" s="125">
        <f t="shared" ca="1" si="123"/>
        <v>420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31" customFormat="1">
      <c r="A158" s="60" t="s">
        <v>2650</v>
      </c>
      <c r="B158" s="1"/>
      <c r="C158" s="1"/>
      <c r="D158" s="1"/>
      <c r="E158" s="1">
        <v>5</v>
      </c>
      <c r="F158" s="1">
        <f>F152</f>
        <v>3</v>
      </c>
      <c r="G158" s="27" t="str">
        <f t="shared" ca="1" si="118"/>
        <v>975</v>
      </c>
      <c r="H158" s="27" t="str">
        <f ca="1">IF(LEFT(G158,1)="0",LEFT(G154,1)&amp;RIGHT(G158,LEN(G158)-1),IF(VALUE(G158)=10,VALUE("1"&amp;RIGHT(G154)),G158))</f>
        <v>975</v>
      </c>
      <c r="I158" s="118">
        <f ca="1">IF(OR(C154=1,C154=2,C154=7),H158*-1,H158*1)</f>
        <v>975</v>
      </c>
      <c r="J158" s="119">
        <f t="shared" ca="1" si="124"/>
        <v>2998</v>
      </c>
      <c r="K158" s="121">
        <f t="shared" ca="1" si="119"/>
        <v>975</v>
      </c>
      <c r="L158" s="34">
        <f t="shared" ca="1" si="120"/>
        <v>1</v>
      </c>
      <c r="M158" s="34" t="str">
        <f t="shared" ca="1" si="121"/>
        <v/>
      </c>
      <c r="N158" s="34">
        <f t="shared" ca="1" si="122"/>
        <v>5</v>
      </c>
      <c r="O158" s="34">
        <f ca="1">SMALL(N154:N163,4)</f>
        <v>4</v>
      </c>
      <c r="P158" s="33">
        <f ca="1">LARGE(K154:K163,5)</f>
        <v>642</v>
      </c>
      <c r="Q158" s="33">
        <f ca="1">VLOOKUP(5,O154:P163,2,FALSE)</f>
        <v>753</v>
      </c>
      <c r="R158" s="33">
        <f ca="1">IF(L164&gt;0,Q158,I158)</f>
        <v>975</v>
      </c>
      <c r="S158" s="1"/>
      <c r="T158" s="125">
        <f t="shared" ca="1" si="123"/>
        <v>975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31" customFormat="1">
      <c r="A159" s="60" t="s">
        <v>2651</v>
      </c>
      <c r="B159" s="1"/>
      <c r="C159" s="1"/>
      <c r="D159" s="1"/>
      <c r="E159" s="1">
        <v>6</v>
      </c>
      <c r="F159" s="1">
        <f>F152</f>
        <v>3</v>
      </c>
      <c r="G159" s="27" t="str">
        <f t="shared" ca="1" si="118"/>
        <v>864</v>
      </c>
      <c r="H159" s="27" t="str">
        <f ca="1">IF(LEFT(G159,1)="0",LEFT(G154,1)&amp;RIGHT(G159,LEN(G159)-1),IF(VALUE(G159)=10,VALUE("1"&amp;RIGHT(G154)),G159))</f>
        <v>864</v>
      </c>
      <c r="I159" s="118">
        <f ca="1">IF(OR(C154=2,C154=3,C154=4,,C154=6),H159*-1,H159*1)</f>
        <v>864</v>
      </c>
      <c r="J159" s="119">
        <f t="shared" ca="1" si="124"/>
        <v>3862</v>
      </c>
      <c r="K159" s="121">
        <f t="shared" ca="1" si="119"/>
        <v>864</v>
      </c>
      <c r="L159" s="34">
        <f t="shared" ca="1" si="120"/>
        <v>1</v>
      </c>
      <c r="M159" s="34" t="str">
        <f t="shared" ca="1" si="121"/>
        <v/>
      </c>
      <c r="N159" s="34">
        <f t="shared" ca="1" si="122"/>
        <v>6</v>
      </c>
      <c r="O159" s="34" t="e">
        <f ca="1">SMALL(M154:M163,2)</f>
        <v>#NUM!</v>
      </c>
      <c r="P159" s="33">
        <f ca="1">LARGE(K154:K163,6)*-1</f>
        <v>-531</v>
      </c>
      <c r="Q159" s="33">
        <f ca="1">VLOOKUP(6,O154:P163,2,FALSE)</f>
        <v>208</v>
      </c>
      <c r="R159" s="33">
        <f ca="1">IF(L164&gt;0,Q159,I159)</f>
        <v>864</v>
      </c>
      <c r="S159" s="1"/>
      <c r="T159" s="125">
        <f t="shared" ca="1" si="123"/>
        <v>864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31" customFormat="1">
      <c r="A160" s="60" t="s">
        <v>2652</v>
      </c>
      <c r="B160" s="1"/>
      <c r="C160" s="1"/>
      <c r="D160" s="1"/>
      <c r="E160" s="1">
        <v>7</v>
      </c>
      <c r="F160" s="1">
        <f>F152</f>
        <v>3</v>
      </c>
      <c r="G160" s="27" t="str">
        <f t="shared" ca="1" si="118"/>
        <v>208</v>
      </c>
      <c r="H160" s="27" t="str">
        <f ca="1">IF(LEFT(G160,1)="0",LEFT(G154,1)&amp;RIGHT(G160,LEN(G160)-1),IF(VALUE(G160)=10,VALUE("1"&amp;RIGHT(G154)),G160))</f>
        <v>208</v>
      </c>
      <c r="I160" s="131">
        <f ca="1">IF(OR(C154=1,C154=3,C154&gt;=5),H160*-1,H160*1)</f>
        <v>208</v>
      </c>
      <c r="J160" s="119">
        <f t="shared" ca="1" si="124"/>
        <v>4070</v>
      </c>
      <c r="K160" s="121">
        <f t="shared" ca="1" si="119"/>
        <v>208</v>
      </c>
      <c r="L160" s="34">
        <f t="shared" ca="1" si="120"/>
        <v>1</v>
      </c>
      <c r="M160" s="34" t="str">
        <f t="shared" ca="1" si="121"/>
        <v/>
      </c>
      <c r="N160" s="34">
        <f t="shared" ca="1" si="122"/>
        <v>7</v>
      </c>
      <c r="O160" s="34">
        <f ca="1">SMALL(N154:N163,7)</f>
        <v>7</v>
      </c>
      <c r="P160" s="33">
        <f ca="1">LARGE(K154:K163,7)*1</f>
        <v>420</v>
      </c>
      <c r="Q160" s="33">
        <f ca="1">VLOOKUP(7,O154:P163,2,FALSE)</f>
        <v>420</v>
      </c>
      <c r="R160" s="33">
        <f ca="1">IF(L164&gt;0,Q160,I160)</f>
        <v>208</v>
      </c>
      <c r="S160" s="1"/>
      <c r="T160" s="125">
        <f t="shared" ca="1" si="123"/>
        <v>208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31" customFormat="1">
      <c r="A161" s="60" t="s">
        <v>2653</v>
      </c>
      <c r="B161" s="1"/>
      <c r="C161" s="1"/>
      <c r="D161" s="1"/>
      <c r="E161" s="1">
        <v>8</v>
      </c>
      <c r="F161" s="1">
        <f>F152</f>
        <v>3</v>
      </c>
      <c r="G161" s="27" t="str">
        <f t="shared" ca="1" si="118"/>
        <v>642</v>
      </c>
      <c r="H161" s="27" t="str">
        <f ca="1">IF(LEFT(G161,1)="0",INT(RAND()*9+1)&amp;RIGHT(G161,LEN(G161)-1),IF(VALUE(G161)=10,VALUE("1"&amp;RIGHT(G154)),G161))</f>
        <v>642</v>
      </c>
      <c r="I161" s="118">
        <f ca="1">H161*1</f>
        <v>642</v>
      </c>
      <c r="J161" s="119">
        <f t="shared" ca="1" si="124"/>
        <v>4712</v>
      </c>
      <c r="K161" s="121">
        <f t="shared" ca="1" si="119"/>
        <v>642</v>
      </c>
      <c r="L161" s="34">
        <f t="shared" ca="1" si="120"/>
        <v>1</v>
      </c>
      <c r="M161" s="34" t="str">
        <f t="shared" ca="1" si="121"/>
        <v/>
      </c>
      <c r="N161" s="34">
        <f t="shared" ca="1" si="122"/>
        <v>8</v>
      </c>
      <c r="O161" s="34" t="e">
        <f ca="1">SMALL(M154:M163,3)</f>
        <v>#NUM!</v>
      </c>
      <c r="P161" s="33">
        <f ca="1">LARGE(K154:K163,8)*-1</f>
        <v>-319</v>
      </c>
      <c r="Q161" s="33" t="e">
        <f ca="1">VLOOKUP(8,O154:P163,2,FALSE)</f>
        <v>#N/A</v>
      </c>
      <c r="R161" s="33">
        <f ca="1">IF(L164&gt;0,Q161,I161)</f>
        <v>642</v>
      </c>
      <c r="S161" s="1"/>
      <c r="T161" s="125">
        <f t="shared" ca="1" si="123"/>
        <v>642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31" customFormat="1">
      <c r="A162" s="60" t="s">
        <v>2654</v>
      </c>
      <c r="B162" s="1"/>
      <c r="C162" s="1"/>
      <c r="D162" s="1"/>
      <c r="E162" s="1">
        <v>9</v>
      </c>
      <c r="F162" s="1">
        <f>F152</f>
        <v>3</v>
      </c>
      <c r="G162" s="27" t="str">
        <f ca="1">IF(OR(LEFT(A162,F162)="0",LEFT(A162,F162)="1"),INT(RAND()*9+1),LEFT(A162,F162))</f>
        <v>927</v>
      </c>
      <c r="H162" s="27" t="str">
        <f ca="1">IF(LEFT(G162,1)="0",INT(RAND()*9+1)&amp;RIGHT(G162,LEN(G162)-1),IF(VALUE(G162)=10,VALUE("1"&amp;RIGHT(G154)),G162))</f>
        <v>927</v>
      </c>
      <c r="I162" s="118">
        <f ca="1">H162*1</f>
        <v>927</v>
      </c>
      <c r="J162" s="119">
        <f t="shared" ca="1" si="124"/>
        <v>5639</v>
      </c>
      <c r="K162" s="121">
        <f t="shared" ca="1" si="119"/>
        <v>927</v>
      </c>
      <c r="L162" s="34">
        <f t="shared" ca="1" si="120"/>
        <v>1</v>
      </c>
      <c r="M162" s="34" t="str">
        <f t="shared" ca="1" si="121"/>
        <v/>
      </c>
      <c r="N162" s="34">
        <f t="shared" ca="1" si="122"/>
        <v>9</v>
      </c>
      <c r="O162" s="34">
        <f ca="1">SMALL(N154:N163,6)</f>
        <v>6</v>
      </c>
      <c r="P162" s="33">
        <f ca="1">LARGE(K154:K163,9)</f>
        <v>208</v>
      </c>
      <c r="Q162" s="33" t="e">
        <f ca="1">VLOOKUP(9,O154:P163,2,FALSE)</f>
        <v>#N/A</v>
      </c>
      <c r="R162" s="33">
        <f ca="1">IF(L164&gt;0,Q162,I162)</f>
        <v>927</v>
      </c>
      <c r="S162" s="1"/>
      <c r="T162" s="125">
        <f t="shared" ca="1" si="123"/>
        <v>927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31" customFormat="1">
      <c r="A163" s="60" t="s">
        <v>2655</v>
      </c>
      <c r="B163" s="1"/>
      <c r="C163" s="1"/>
      <c r="D163" s="1"/>
      <c r="E163" s="1">
        <v>10</v>
      </c>
      <c r="F163" s="1">
        <f>F152</f>
        <v>3</v>
      </c>
      <c r="G163" s="27" t="str">
        <f t="shared" ca="1" si="118"/>
        <v>197</v>
      </c>
      <c r="H163" s="27" t="str">
        <f ca="1">IF(LEFT(G163,1)="0",INT(RAND()*9+1)&amp;RIGHT(G163,LEN(G163)-1),IF(VALUE(G163)=10,VALUE("1"&amp;RIGHT(G154)),G163))</f>
        <v>197</v>
      </c>
      <c r="I163" s="118">
        <f ca="1">H163*1</f>
        <v>197</v>
      </c>
      <c r="J163" s="119">
        <f t="shared" ca="1" si="124"/>
        <v>5836</v>
      </c>
      <c r="K163" s="121">
        <f t="shared" ca="1" si="119"/>
        <v>197</v>
      </c>
      <c r="L163" s="34">
        <f t="shared" ca="1" si="120"/>
        <v>1</v>
      </c>
      <c r="M163" s="34" t="str">
        <f t="shared" ca="1" si="121"/>
        <v/>
      </c>
      <c r="N163" s="34">
        <f t="shared" ca="1" si="122"/>
        <v>10</v>
      </c>
      <c r="O163" s="34" t="e">
        <f ca="1">SMALL(M154:M163,1)</f>
        <v>#NUM!</v>
      </c>
      <c r="P163" s="33">
        <f ca="1">LARGE(K154:K163,10)*-1</f>
        <v>-197</v>
      </c>
      <c r="Q163" s="33" t="e">
        <f ca="1">VLOOKUP(10,O154:P163,2,FALSE)</f>
        <v>#N/A</v>
      </c>
      <c r="R163" s="33">
        <f ca="1">IF(L164&gt;0,Q163,I163)</f>
        <v>197</v>
      </c>
      <c r="S163" s="1"/>
      <c r="T163" s="125">
        <f t="shared" ca="1" si="123"/>
        <v>197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31" customFormat="1">
      <c r="A164" s="60"/>
      <c r="B164" s="1"/>
      <c r="C164" s="1"/>
      <c r="D164" s="1"/>
      <c r="E164" s="1"/>
      <c r="F164" s="1"/>
      <c r="G164" s="27"/>
      <c r="H164" s="27"/>
      <c r="I164" s="118"/>
      <c r="J164" s="119"/>
      <c r="K164" s="121"/>
      <c r="L164" s="34">
        <f ca="1">COUNTIF(L154:L163,-1)</f>
        <v>0</v>
      </c>
      <c r="M164" s="34"/>
      <c r="N164" s="34"/>
      <c r="O164" s="34"/>
      <c r="P164" s="33"/>
      <c r="Q164" s="33"/>
      <c r="R164" s="33"/>
      <c r="S164" s="1"/>
      <c r="T164" s="12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31" customFormat="1">
      <c r="A165" s="60"/>
      <c r="B165" s="1"/>
      <c r="C165" s="1"/>
      <c r="D165" s="1"/>
      <c r="E165" s="1"/>
      <c r="F165" s="1"/>
      <c r="G165" s="27"/>
      <c r="H165" s="27"/>
      <c r="I165" s="118"/>
      <c r="J165" s="119"/>
      <c r="K165" s="121"/>
      <c r="L165" s="34"/>
      <c r="M165" s="34"/>
      <c r="N165" s="34"/>
      <c r="O165" s="34"/>
      <c r="P165" s="33"/>
      <c r="Q165" s="33"/>
      <c r="R165" s="33"/>
      <c r="S165" s="1"/>
      <c r="T165" s="12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31" customFormat="1">
      <c r="A166" s="203" t="s">
        <v>472</v>
      </c>
      <c r="B166" s="1"/>
      <c r="C166" s="1"/>
      <c r="D166" s="1"/>
      <c r="E166" s="1"/>
      <c r="F166" s="1"/>
      <c r="G166" s="27"/>
      <c r="H166" s="27"/>
      <c r="I166" s="118"/>
      <c r="J166" s="119"/>
      <c r="K166" s="121"/>
      <c r="L166" s="34"/>
      <c r="M166" s="34"/>
      <c r="N166" s="34"/>
      <c r="O166" s="34"/>
      <c r="P166" s="33"/>
      <c r="Q166" s="33"/>
      <c r="R166" s="33"/>
      <c r="S166" s="1"/>
      <c r="T166" s="12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31" customFormat="1">
      <c r="A167" s="60"/>
      <c r="B167" s="1"/>
      <c r="C167" s="1"/>
      <c r="D167" s="1"/>
      <c r="E167" s="1"/>
      <c r="F167" s="1">
        <v>3</v>
      </c>
      <c r="G167" s="27"/>
      <c r="H167" s="27"/>
      <c r="I167" s="118"/>
      <c r="J167" s="119"/>
      <c r="K167" s="121"/>
      <c r="L167" s="34"/>
      <c r="M167" s="34"/>
      <c r="N167" s="34"/>
      <c r="O167" s="34"/>
      <c r="P167" s="33"/>
      <c r="Q167" s="33"/>
      <c r="R167" s="33"/>
      <c r="S167" s="1"/>
      <c r="T167" s="12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31" customFormat="1">
      <c r="A168" s="60" t="s">
        <v>440</v>
      </c>
      <c r="B168" s="1"/>
      <c r="C168" s="1"/>
      <c r="D168" s="1"/>
      <c r="E168" s="1" t="s">
        <v>396</v>
      </c>
      <c r="F168" s="1" t="s">
        <v>444</v>
      </c>
      <c r="G168" s="27" t="s">
        <v>337</v>
      </c>
      <c r="H168" s="27" t="s">
        <v>338</v>
      </c>
      <c r="I168" s="118"/>
      <c r="J168" s="119" t="s">
        <v>1447</v>
      </c>
      <c r="K168" s="121"/>
      <c r="L168" s="34"/>
      <c r="M168" s="34"/>
      <c r="N168" s="34"/>
      <c r="O168" s="34"/>
      <c r="P168" s="33"/>
      <c r="Q168" s="33"/>
      <c r="R168" s="33" t="s">
        <v>1449</v>
      </c>
      <c r="S168" s="27"/>
      <c r="T168" s="12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31" customFormat="1">
      <c r="A169" s="60" t="s">
        <v>2656</v>
      </c>
      <c r="B169" s="127">
        <v>0</v>
      </c>
      <c r="C169" s="127">
        <v>0</v>
      </c>
      <c r="D169" s="1"/>
      <c r="E169" s="1">
        <v>1</v>
      </c>
      <c r="F169" s="1">
        <f>F167</f>
        <v>3</v>
      </c>
      <c r="G169" s="27" t="str">
        <f t="shared" ref="G169:G175" ca="1" si="125">IF(OR(RIGHT(A169,F169)="0",RIGHT(A169,F169)="1"),INT(RAND()*9+1),RIGHT(A169,F169))</f>
        <v>184</v>
      </c>
      <c r="H169" s="27" t="str">
        <f ca="1">IF(LEFT(G169,1)="0",LEFT(G175,1)&amp;RIGHT(G169,LEN(G169)-1),IF(VALUE(G169)=10,VALUE("1"&amp;RIGHT(G175)),G169))</f>
        <v>184</v>
      </c>
      <c r="I169" s="118">
        <f ca="1">H169*1</f>
        <v>184</v>
      </c>
      <c r="J169" s="119">
        <f ca="1">I169</f>
        <v>184</v>
      </c>
      <c r="K169" s="121">
        <f ca="1">ABS(I169)</f>
        <v>184</v>
      </c>
      <c r="L169" s="34">
        <f ca="1">IF(J169&lt;0,-1,1)</f>
        <v>1</v>
      </c>
      <c r="M169" s="34" t="str">
        <f ca="1">IF(I169&lt;0,E169,"")</f>
        <v/>
      </c>
      <c r="N169" s="34">
        <f ca="1">IF(I169&gt;0,E169,"")</f>
        <v>1</v>
      </c>
      <c r="O169" s="34">
        <f ca="1">SMALL(N169:N178,2)</f>
        <v>2</v>
      </c>
      <c r="P169" s="33">
        <f ca="1">LARGE(K169:K178,1)</f>
        <v>962</v>
      </c>
      <c r="Q169" s="33">
        <f ca="1">VLOOKUP(1,O169:P178,2,FALSE)</f>
        <v>740</v>
      </c>
      <c r="R169" s="33">
        <f ca="1">IF(L179&gt;0,Q169,I169)</f>
        <v>184</v>
      </c>
      <c r="S169" s="1"/>
      <c r="T169" s="125">
        <f ca="1">IF($E$1=1,R169*1,K169*1)</f>
        <v>184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31" customFormat="1">
      <c r="A170" s="60" t="s">
        <v>2657</v>
      </c>
      <c r="B170" s="1"/>
      <c r="C170" s="1"/>
      <c r="D170" s="1"/>
      <c r="E170" s="1">
        <v>2</v>
      </c>
      <c r="F170" s="1">
        <f>F167</f>
        <v>3</v>
      </c>
      <c r="G170" s="27" t="str">
        <f t="shared" ca="1" si="125"/>
        <v>740</v>
      </c>
      <c r="H170" s="27" t="str">
        <f ca="1">IF(LEFT(G170,1)="0",LEFT(G175,1)&amp;RIGHT(G170,LEN(G170)-1),IF(VALUE(G170)=10,VALUE("1"&amp;RIGHT(G175)),G170))</f>
        <v>740</v>
      </c>
      <c r="I170" s="118">
        <f ca="1">H170*1</f>
        <v>740</v>
      </c>
      <c r="J170" s="119">
        <f ca="1">J169+I170</f>
        <v>924</v>
      </c>
      <c r="K170" s="121">
        <f t="shared" ref="K170:K178" ca="1" si="126">ABS(I170)</f>
        <v>740</v>
      </c>
      <c r="L170" s="34">
        <f t="shared" ref="L170:L178" ca="1" si="127">IF(J170&lt;0,-1,1)</f>
        <v>1</v>
      </c>
      <c r="M170" s="34" t="str">
        <f t="shared" ref="M170:M178" ca="1" si="128">IF(I170&lt;0,E170,"")</f>
        <v/>
      </c>
      <c r="N170" s="34">
        <f t="shared" ref="N170:N178" ca="1" si="129">IF(I170&gt;0,E170,"")</f>
        <v>2</v>
      </c>
      <c r="O170" s="34">
        <f ca="1">SMALL(N169:N178,3)</f>
        <v>3</v>
      </c>
      <c r="P170" s="33">
        <f ca="1">LARGE(K169:K178,2)</f>
        <v>851</v>
      </c>
      <c r="Q170" s="33">
        <f ca="1">VLOOKUP(2,O169:P178,2,FALSE)</f>
        <v>962</v>
      </c>
      <c r="R170" s="33">
        <f ca="1">IF(L179&gt;0,Q170,I170)</f>
        <v>740</v>
      </c>
      <c r="S170" s="1"/>
      <c r="T170" s="125">
        <f t="shared" ref="T170:T178" ca="1" si="130">IF($E$1=1,R170*1,K170*1)</f>
        <v>740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31" customFormat="1">
      <c r="A171" s="60" t="s">
        <v>2658</v>
      </c>
      <c r="B171" s="1"/>
      <c r="C171" s="1"/>
      <c r="D171" s="1"/>
      <c r="E171" s="1">
        <v>3</v>
      </c>
      <c r="F171" s="1">
        <f>F167</f>
        <v>3</v>
      </c>
      <c r="G171" s="27" t="str">
        <f t="shared" ca="1" si="125"/>
        <v>639</v>
      </c>
      <c r="H171" s="27" t="str">
        <f ca="1">IF(LEFT(G171,1)="0",LEFT(G175,1)&amp;RIGHT(G171,LEN(G171)-1),IF(VALUE(G171)=10,VALUE("1"&amp;RIGHT(G175)),G171))</f>
        <v>639</v>
      </c>
      <c r="I171" s="118">
        <f ca="1">IF(AND(C169&gt;=1,C169&lt;=5),H171*-1,H171*1)</f>
        <v>639</v>
      </c>
      <c r="J171" s="119">
        <f t="shared" ref="J171:J178" ca="1" si="131">J170+I171</f>
        <v>1563</v>
      </c>
      <c r="K171" s="121">
        <f t="shared" ca="1" si="126"/>
        <v>639</v>
      </c>
      <c r="L171" s="34">
        <f t="shared" ca="1" si="127"/>
        <v>1</v>
      </c>
      <c r="M171" s="34" t="str">
        <f t="shared" ca="1" si="128"/>
        <v/>
      </c>
      <c r="N171" s="34">
        <f t="shared" ca="1" si="129"/>
        <v>3</v>
      </c>
      <c r="O171" s="34">
        <f ca="1">SMALL(N169:N178,1)</f>
        <v>1</v>
      </c>
      <c r="P171" s="33">
        <f ca="1">LARGE(K169:K178,3)</f>
        <v>740</v>
      </c>
      <c r="Q171" s="33">
        <f ca="1">VLOOKUP(3,O169:P178,2,FALSE)</f>
        <v>851</v>
      </c>
      <c r="R171" s="33">
        <f ca="1">IF(L179&gt;0,Q171,I171)</f>
        <v>639</v>
      </c>
      <c r="S171" s="1"/>
      <c r="T171" s="125">
        <f t="shared" ca="1" si="130"/>
        <v>639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31" customFormat="1">
      <c r="A172" s="60" t="s">
        <v>2659</v>
      </c>
      <c r="B172" s="1"/>
      <c r="C172" s="1"/>
      <c r="D172" s="1"/>
      <c r="E172" s="1">
        <v>4</v>
      </c>
      <c r="F172" s="1">
        <f>F167</f>
        <v>3</v>
      </c>
      <c r="G172" s="27" t="str">
        <f t="shared" ca="1" si="125"/>
        <v>851</v>
      </c>
      <c r="H172" s="27" t="str">
        <f ca="1">IF(LEFT(G172,1)="0",LEFT(G175,1)&amp;RIGHT(G172,LEN(G172)-1),IF(VALUE(G172)=10,VALUE("1"&amp;RIGHT(G175)),G172))</f>
        <v>851</v>
      </c>
      <c r="I172" s="118">
        <f ca="1">IF(C169&gt;=4,H172*-1,H172*1)</f>
        <v>851</v>
      </c>
      <c r="J172" s="119">
        <f t="shared" ca="1" si="131"/>
        <v>2414</v>
      </c>
      <c r="K172" s="121">
        <f t="shared" ca="1" si="126"/>
        <v>851</v>
      </c>
      <c r="L172" s="34">
        <f t="shared" ca="1" si="127"/>
        <v>1</v>
      </c>
      <c r="M172" s="34" t="str">
        <f t="shared" ca="1" si="128"/>
        <v/>
      </c>
      <c r="N172" s="34">
        <f t="shared" ca="1" si="129"/>
        <v>4</v>
      </c>
      <c r="O172" s="34">
        <f ca="1">SMALL(N169:N178,5)</f>
        <v>5</v>
      </c>
      <c r="P172" s="33">
        <f ca="1">LARGE(K169:K178,4)</f>
        <v>639</v>
      </c>
      <c r="Q172" s="33">
        <f ca="1">VLOOKUP(4,O169:P178,2,FALSE)</f>
        <v>617</v>
      </c>
      <c r="R172" s="33">
        <f ca="1">IF(L179&gt;0,Q172,I172)</f>
        <v>851</v>
      </c>
      <c r="S172" s="1"/>
      <c r="T172" s="125">
        <f t="shared" ca="1" si="130"/>
        <v>851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31" customFormat="1">
      <c r="A173" s="60" t="s">
        <v>2660</v>
      </c>
      <c r="B173" s="1"/>
      <c r="C173" s="1"/>
      <c r="D173" s="1"/>
      <c r="E173" s="1">
        <v>5</v>
      </c>
      <c r="F173" s="1">
        <f>F167</f>
        <v>3</v>
      </c>
      <c r="G173" s="27" t="str">
        <f t="shared" ca="1" si="125"/>
        <v>073</v>
      </c>
      <c r="H173" s="27" t="str">
        <f ca="1">IF(LEFT(G173,1)="0",LEFT(G169,1)&amp;RIGHT(G173,LEN(G173)-1),IF(VALUE(G173)=10,VALUE("1"&amp;RIGHT(G169)),G173))</f>
        <v>173</v>
      </c>
      <c r="I173" s="118">
        <f ca="1">IF(OR(C169=1,C169=2,C169=7),H173*-1,H173*1)</f>
        <v>173</v>
      </c>
      <c r="J173" s="119">
        <f t="shared" ca="1" si="131"/>
        <v>2587</v>
      </c>
      <c r="K173" s="121">
        <f t="shared" ca="1" si="126"/>
        <v>173</v>
      </c>
      <c r="L173" s="34">
        <f t="shared" ca="1" si="127"/>
        <v>1</v>
      </c>
      <c r="M173" s="34" t="str">
        <f t="shared" ca="1" si="128"/>
        <v/>
      </c>
      <c r="N173" s="34">
        <f t="shared" ca="1" si="129"/>
        <v>5</v>
      </c>
      <c r="O173" s="34">
        <f ca="1">SMALL(N169:N178,4)</f>
        <v>4</v>
      </c>
      <c r="P173" s="33">
        <f ca="1">LARGE(K169:K178,5)</f>
        <v>617</v>
      </c>
      <c r="Q173" s="33">
        <f ca="1">VLOOKUP(5,O169:P178,2,FALSE)</f>
        <v>639</v>
      </c>
      <c r="R173" s="33">
        <f ca="1">IF(L179&gt;0,Q173,I173)</f>
        <v>173</v>
      </c>
      <c r="S173" s="1"/>
      <c r="T173" s="125">
        <f t="shared" ca="1" si="130"/>
        <v>173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31" customFormat="1">
      <c r="A174" s="60" t="s">
        <v>2661</v>
      </c>
      <c r="B174" s="1"/>
      <c r="C174" s="1"/>
      <c r="D174" s="1"/>
      <c r="E174" s="1">
        <v>6</v>
      </c>
      <c r="F174" s="1">
        <f>F167</f>
        <v>3</v>
      </c>
      <c r="G174" s="27" t="str">
        <f t="shared" ca="1" si="125"/>
        <v>306</v>
      </c>
      <c r="H174" s="27" t="str">
        <f ca="1">IF(LEFT(G174,1)="0",LEFT(G169,1)&amp;RIGHT(G174,LEN(G174)-1),IF(VALUE(G174)=10,VALUE("1"&amp;RIGHT(G169)),G174))</f>
        <v>306</v>
      </c>
      <c r="I174" s="118">
        <f ca="1">IF(OR(C169=2,C169=3,C169=4,,C169=6),H174*-1,H174*1)</f>
        <v>306</v>
      </c>
      <c r="J174" s="119">
        <f t="shared" ca="1" si="131"/>
        <v>2893</v>
      </c>
      <c r="K174" s="121">
        <f t="shared" ca="1" si="126"/>
        <v>306</v>
      </c>
      <c r="L174" s="34">
        <f t="shared" ca="1" si="127"/>
        <v>1</v>
      </c>
      <c r="M174" s="34" t="str">
        <f t="shared" ca="1" si="128"/>
        <v/>
      </c>
      <c r="N174" s="34">
        <f t="shared" ca="1" si="129"/>
        <v>6</v>
      </c>
      <c r="O174" s="34" t="e">
        <f ca="1">SMALL(M169:M178,2)</f>
        <v>#NUM!</v>
      </c>
      <c r="P174" s="33">
        <f ca="1">LARGE(K169:K178,6)*-1</f>
        <v>-528</v>
      </c>
      <c r="Q174" s="33">
        <f ca="1">VLOOKUP(6,O169:P178,2,FALSE)</f>
        <v>184</v>
      </c>
      <c r="R174" s="33">
        <f ca="1">IF(L179&gt;0,Q174,I174)</f>
        <v>306</v>
      </c>
      <c r="S174" s="1"/>
      <c r="T174" s="125">
        <f t="shared" ca="1" si="130"/>
        <v>306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31" customFormat="1">
      <c r="A175" s="60" t="s">
        <v>2662</v>
      </c>
      <c r="B175" s="1"/>
      <c r="C175" s="1"/>
      <c r="D175" s="1"/>
      <c r="E175" s="1">
        <v>7</v>
      </c>
      <c r="F175" s="1">
        <f>F167</f>
        <v>3</v>
      </c>
      <c r="G175" s="27" t="str">
        <f t="shared" ca="1" si="125"/>
        <v>962</v>
      </c>
      <c r="H175" s="27" t="str">
        <f ca="1">IF(LEFT(G175,1)="0",LEFT(G169,1)&amp;RIGHT(G175,LEN(G175)-1),IF(VALUE(G175)=10,VALUE("1"&amp;RIGHT(G169)),G175))</f>
        <v>962</v>
      </c>
      <c r="I175" s="131">
        <f ca="1">IF(OR(C169=1,C169=3,C169&gt;=5),H175*-1,H175*1)</f>
        <v>962</v>
      </c>
      <c r="J175" s="119">
        <f t="shared" ca="1" si="131"/>
        <v>3855</v>
      </c>
      <c r="K175" s="121">
        <f t="shared" ca="1" si="126"/>
        <v>962</v>
      </c>
      <c r="L175" s="34">
        <f t="shared" ca="1" si="127"/>
        <v>1</v>
      </c>
      <c r="M175" s="34" t="str">
        <f t="shared" ca="1" si="128"/>
        <v/>
      </c>
      <c r="N175" s="34">
        <f t="shared" ca="1" si="129"/>
        <v>7</v>
      </c>
      <c r="O175" s="34">
        <f ca="1">SMALL(N169:N178,7)</f>
        <v>7</v>
      </c>
      <c r="P175" s="33">
        <f ca="1">LARGE(K169:K178,7)*1</f>
        <v>417</v>
      </c>
      <c r="Q175" s="33">
        <f ca="1">VLOOKUP(7,O169:P178,2,FALSE)</f>
        <v>417</v>
      </c>
      <c r="R175" s="33">
        <f ca="1">IF(L179&gt;0,Q175,I175)</f>
        <v>962</v>
      </c>
      <c r="S175" s="1"/>
      <c r="T175" s="125">
        <f t="shared" ca="1" si="130"/>
        <v>962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31" customFormat="1">
      <c r="A176" s="60" t="s">
        <v>2663</v>
      </c>
      <c r="B176" s="1"/>
      <c r="C176" s="1"/>
      <c r="D176" s="1"/>
      <c r="E176" s="1">
        <v>8</v>
      </c>
      <c r="F176" s="1">
        <f>F167</f>
        <v>3</v>
      </c>
      <c r="G176" s="27" t="str">
        <f ca="1">IF(OR(LEFT(A176,F176)="0",LEFT(A176,F176)="1"),INT(RAND()*9+1),LEFT(A176,F176))</f>
        <v>617</v>
      </c>
      <c r="H176" s="27" t="str">
        <f ca="1">IF(LEFT(G176,1)="0",INT(RAND()*9+1)&amp;RIGHT(G176,LEN(G176)-1),IF(VALUE(G176)=10,VALUE("1"&amp;RIGHT(G169)),G176))</f>
        <v>617</v>
      </c>
      <c r="I176" s="118">
        <f ca="1">H176*1</f>
        <v>617</v>
      </c>
      <c r="J176" s="119">
        <f t="shared" ca="1" si="131"/>
        <v>4472</v>
      </c>
      <c r="K176" s="121">
        <f t="shared" ca="1" si="126"/>
        <v>617</v>
      </c>
      <c r="L176" s="34">
        <f t="shared" ca="1" si="127"/>
        <v>1</v>
      </c>
      <c r="M176" s="34" t="str">
        <f t="shared" ca="1" si="128"/>
        <v/>
      </c>
      <c r="N176" s="34">
        <f t="shared" ca="1" si="129"/>
        <v>8</v>
      </c>
      <c r="O176" s="34" t="e">
        <f ca="1">SMALL(M169:M178,3)</f>
        <v>#NUM!</v>
      </c>
      <c r="P176" s="33">
        <f ca="1">LARGE(K169:K178,8)*-1</f>
        <v>-306</v>
      </c>
      <c r="Q176" s="33" t="e">
        <f ca="1">VLOOKUP(8,O169:P178,2,FALSE)</f>
        <v>#N/A</v>
      </c>
      <c r="R176" s="33">
        <f ca="1">IF(L179&gt;0,Q176,I176)</f>
        <v>617</v>
      </c>
      <c r="S176" s="1"/>
      <c r="T176" s="125">
        <f t="shared" ca="1" si="130"/>
        <v>617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31" customFormat="1">
      <c r="A177" s="60" t="s">
        <v>2664</v>
      </c>
      <c r="B177" s="1"/>
      <c r="C177" s="1"/>
      <c r="D177" s="1"/>
      <c r="E177" s="1">
        <v>9</v>
      </c>
      <c r="F177" s="1">
        <f>F167</f>
        <v>3</v>
      </c>
      <c r="G177" s="27" t="str">
        <f ca="1">IF(OR(RIGHT(A177,F177)="0",RIGHT(A177,F177)="1"),INT(RAND()*9+1),RIGHT(A177,F177))</f>
        <v>528</v>
      </c>
      <c r="H177" s="27" t="str">
        <f ca="1">IF(LEFT(G177,1)="0",INT(RAND()*9+1)&amp;RIGHT(G177,LEN(G177)-1),IF(VALUE(G177)=10,VALUE("1"&amp;RIGHT(G169)),G177))</f>
        <v>528</v>
      </c>
      <c r="I177" s="118">
        <f ca="1">H177*1</f>
        <v>528</v>
      </c>
      <c r="J177" s="119">
        <f t="shared" ca="1" si="131"/>
        <v>5000</v>
      </c>
      <c r="K177" s="121">
        <f t="shared" ca="1" si="126"/>
        <v>528</v>
      </c>
      <c r="L177" s="34">
        <f t="shared" ca="1" si="127"/>
        <v>1</v>
      </c>
      <c r="M177" s="34" t="str">
        <f t="shared" ca="1" si="128"/>
        <v/>
      </c>
      <c r="N177" s="34">
        <f t="shared" ca="1" si="129"/>
        <v>9</v>
      </c>
      <c r="O177" s="34">
        <f ca="1">SMALL(N169:N178,6)</f>
        <v>6</v>
      </c>
      <c r="P177" s="33">
        <f ca="1">LARGE(K169:K178,9)</f>
        <v>184</v>
      </c>
      <c r="Q177" s="33" t="e">
        <f ca="1">VLOOKUP(9,O169:P178,2,FALSE)</f>
        <v>#N/A</v>
      </c>
      <c r="R177" s="33">
        <f ca="1">IF(L179&gt;0,Q177,I177)</f>
        <v>528</v>
      </c>
      <c r="S177" s="1"/>
      <c r="T177" s="125">
        <f t="shared" ca="1" si="130"/>
        <v>528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31" customFormat="1">
      <c r="A178" s="60" t="s">
        <v>2665</v>
      </c>
      <c r="B178" s="1"/>
      <c r="C178" s="1"/>
      <c r="D178" s="1"/>
      <c r="E178" s="1">
        <v>10</v>
      </c>
      <c r="F178" s="1">
        <f>F167</f>
        <v>3</v>
      </c>
      <c r="G178" s="27" t="str">
        <f ca="1">IF(OR(RIGHT(A178,F178)="0",RIGHT(A178,F178)="1"),INT(RAND()*9+1),RIGHT(A178,F178))</f>
        <v>417</v>
      </c>
      <c r="H178" s="27" t="str">
        <f ca="1">IF(LEFT(G178,1)="0",INT(RAND()*9+1)&amp;RIGHT(G178,LEN(G178)-1),IF(VALUE(G178)=10,VALUE("1"&amp;RIGHT(G169)),G178))</f>
        <v>417</v>
      </c>
      <c r="I178" s="118">
        <f ca="1">H178*1</f>
        <v>417</v>
      </c>
      <c r="J178" s="119">
        <f t="shared" ca="1" si="131"/>
        <v>5417</v>
      </c>
      <c r="K178" s="121">
        <f t="shared" ca="1" si="126"/>
        <v>417</v>
      </c>
      <c r="L178" s="34">
        <f t="shared" ca="1" si="127"/>
        <v>1</v>
      </c>
      <c r="M178" s="34" t="str">
        <f t="shared" ca="1" si="128"/>
        <v/>
      </c>
      <c r="N178" s="34">
        <f t="shared" ca="1" si="129"/>
        <v>10</v>
      </c>
      <c r="O178" s="34" t="e">
        <f ca="1">SMALL(M169:M178,1)</f>
        <v>#NUM!</v>
      </c>
      <c r="P178" s="33">
        <f ca="1">LARGE(K169:K178,10)*-1</f>
        <v>-173</v>
      </c>
      <c r="Q178" s="33" t="e">
        <f ca="1">VLOOKUP(10,O169:P178,2,FALSE)</f>
        <v>#N/A</v>
      </c>
      <c r="R178" s="33">
        <f ca="1">IF(L179&gt;0,Q178,I178)</f>
        <v>417</v>
      </c>
      <c r="S178" s="1"/>
      <c r="T178" s="125">
        <f t="shared" ca="1" si="130"/>
        <v>417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31" customFormat="1">
      <c r="A179" s="60"/>
      <c r="B179" s="1"/>
      <c r="C179" s="1"/>
      <c r="D179" s="1"/>
      <c r="E179" s="1"/>
      <c r="F179" s="1"/>
      <c r="G179" s="27"/>
      <c r="H179" s="27"/>
      <c r="I179" s="118"/>
      <c r="J179" s="119"/>
      <c r="K179" s="121"/>
      <c r="L179" s="34">
        <f ca="1">COUNTIF(L169:L178,-1)</f>
        <v>0</v>
      </c>
      <c r="M179" s="34"/>
      <c r="N179" s="34"/>
      <c r="O179" s="34"/>
      <c r="P179" s="33"/>
      <c r="Q179" s="33"/>
      <c r="R179" s="33"/>
      <c r="S179" s="1"/>
      <c r="T179" s="12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31" customFormat="1">
      <c r="A180" s="60"/>
      <c r="B180" s="1"/>
      <c r="C180" s="1"/>
      <c r="D180" s="1"/>
      <c r="E180" s="1"/>
      <c r="F180" s="1"/>
      <c r="G180" s="27"/>
      <c r="H180" s="27"/>
      <c r="I180" s="118"/>
      <c r="J180" s="119"/>
      <c r="K180" s="121"/>
      <c r="L180" s="34"/>
      <c r="M180" s="34"/>
      <c r="N180" s="34"/>
      <c r="O180" s="34"/>
      <c r="P180" s="33"/>
      <c r="Q180" s="33"/>
      <c r="R180" s="33"/>
      <c r="S180" s="1"/>
      <c r="T180" s="12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31" customFormat="1">
      <c r="A181" s="203" t="s">
        <v>471</v>
      </c>
      <c r="B181" s="1"/>
      <c r="C181" s="1"/>
      <c r="D181" s="1"/>
      <c r="E181" s="1"/>
      <c r="F181" s="1"/>
      <c r="G181" s="27"/>
      <c r="H181" s="27"/>
      <c r="I181" s="118"/>
      <c r="J181" s="119"/>
      <c r="K181" s="121"/>
      <c r="L181" s="34"/>
      <c r="M181" s="34"/>
      <c r="N181" s="34"/>
      <c r="O181" s="34"/>
      <c r="P181" s="33"/>
      <c r="Q181" s="33"/>
      <c r="R181" s="33"/>
      <c r="S181" s="1"/>
      <c r="T181" s="12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31" customFormat="1">
      <c r="A182" s="60"/>
      <c r="B182" s="1"/>
      <c r="C182" s="1"/>
      <c r="D182" s="1"/>
      <c r="E182" s="1"/>
      <c r="F182" s="1">
        <v>3</v>
      </c>
      <c r="G182" s="27"/>
      <c r="H182" s="27"/>
      <c r="I182" s="118"/>
      <c r="J182" s="119"/>
      <c r="K182" s="121"/>
      <c r="L182" s="34"/>
      <c r="M182" s="34"/>
      <c r="N182" s="34"/>
      <c r="O182" s="34"/>
      <c r="P182" s="33"/>
      <c r="Q182" s="33"/>
      <c r="R182" s="33"/>
      <c r="S182" s="1"/>
      <c r="T182" s="12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31" customFormat="1">
      <c r="A183" s="60" t="s">
        <v>440</v>
      </c>
      <c r="B183" s="1"/>
      <c r="C183" s="1"/>
      <c r="D183" s="1"/>
      <c r="E183" s="1" t="s">
        <v>396</v>
      </c>
      <c r="F183" s="1" t="s">
        <v>444</v>
      </c>
      <c r="G183" s="27" t="s">
        <v>337</v>
      </c>
      <c r="H183" s="27" t="s">
        <v>338</v>
      </c>
      <c r="I183" s="118"/>
      <c r="J183" s="119" t="s">
        <v>1447</v>
      </c>
      <c r="K183" s="121"/>
      <c r="L183" s="34"/>
      <c r="M183" s="34"/>
      <c r="N183" s="34"/>
      <c r="O183" s="34"/>
      <c r="P183" s="33"/>
      <c r="Q183" s="33"/>
      <c r="R183" s="33" t="s">
        <v>1449</v>
      </c>
      <c r="S183" s="27"/>
      <c r="T183" s="12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31" customFormat="1">
      <c r="A184" s="60" t="s">
        <v>2666</v>
      </c>
      <c r="B184" s="127">
        <v>0</v>
      </c>
      <c r="C184" s="126">
        <f ca="1">INT(RAND()*6)+1</f>
        <v>6</v>
      </c>
      <c r="D184" s="1"/>
      <c r="E184" s="1">
        <v>1</v>
      </c>
      <c r="F184" s="1">
        <f>F182</f>
        <v>3</v>
      </c>
      <c r="G184" s="27" t="str">
        <f ca="1">IF(OR(RIGHT(A184,F184)="0",RIGHT(A184,F184)="1"),INT(RAND()*9+1),RIGHT(A184,F184))</f>
        <v>614</v>
      </c>
      <c r="H184" s="27" t="str">
        <f ca="1">IF(LEFT(G184,1)="0",LEFT(G190,1)&amp;RIGHT(G184,LEN(G184)-1),IF(VALUE(G184)=10,VALUE("1"&amp;RIGHT(G190)),G184))</f>
        <v>614</v>
      </c>
      <c r="I184" s="118">
        <f ca="1">H184*1</f>
        <v>614</v>
      </c>
      <c r="J184" s="119">
        <f ca="1">I184</f>
        <v>614</v>
      </c>
      <c r="K184" s="121">
        <f ca="1">ABS(I184)</f>
        <v>614</v>
      </c>
      <c r="L184" s="34">
        <f ca="1">IF(J184&lt;0,-1,1)</f>
        <v>1</v>
      </c>
      <c r="M184" s="34" t="str">
        <f ca="1">IF(I184&lt;0,E184,"")</f>
        <v/>
      </c>
      <c r="N184" s="34">
        <f ca="1">IF(I184&gt;0,E184,"")</f>
        <v>1</v>
      </c>
      <c r="O184" s="34">
        <f ca="1">SMALL(N184:N193,2)</f>
        <v>2</v>
      </c>
      <c r="P184" s="33">
        <f ca="1">LARGE(K184:K193,1)</f>
        <v>947</v>
      </c>
      <c r="Q184" s="33">
        <f ca="1">VLOOKUP(1,O184:P193,2,FALSE)</f>
        <v>725</v>
      </c>
      <c r="R184" s="33">
        <f ca="1">IF(L194&gt;0,Q184,I184)</f>
        <v>614</v>
      </c>
      <c r="S184" s="1"/>
      <c r="T184" s="125">
        <f ca="1">IF($E$1=1,R184*1,K184*1)</f>
        <v>614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31" customFormat="1">
      <c r="A185" s="60" t="s">
        <v>2667</v>
      </c>
      <c r="B185" s="1"/>
      <c r="C185" s="1"/>
      <c r="D185" s="1"/>
      <c r="E185" s="1">
        <v>2</v>
      </c>
      <c r="F185" s="1">
        <f>F182</f>
        <v>3</v>
      </c>
      <c r="G185" s="27" t="str">
        <f t="shared" ref="G185:G192" ca="1" si="132">IF(OR(RIGHT(A185,F185)="0",RIGHT(A185,F185)="1"),INT(RAND()*9+1),RIGHT(A185,F185))</f>
        <v>270</v>
      </c>
      <c r="H185" s="27" t="str">
        <f ca="1">IF(LEFT(G185,1)="0",LEFT(G190,1)&amp;RIGHT(G185,LEN(G185)-1),IF(VALUE(G185)=10,VALUE("1"&amp;RIGHT(G190)),G185))</f>
        <v>270</v>
      </c>
      <c r="I185" s="118">
        <f ca="1">H185*1</f>
        <v>270</v>
      </c>
      <c r="J185" s="119">
        <f ca="1">J184+I185</f>
        <v>884</v>
      </c>
      <c r="K185" s="121">
        <f t="shared" ref="K185:K193" ca="1" si="133">ABS(I185)</f>
        <v>270</v>
      </c>
      <c r="L185" s="34">
        <f t="shared" ref="L185:L193" ca="1" si="134">IF(J185&lt;0,-1,1)</f>
        <v>1</v>
      </c>
      <c r="M185" s="34" t="str">
        <f t="shared" ref="M185:M193" ca="1" si="135">IF(I185&lt;0,E185,"")</f>
        <v/>
      </c>
      <c r="N185" s="34">
        <f t="shared" ref="N185:N193" ca="1" si="136">IF(I185&gt;0,E185,"")</f>
        <v>2</v>
      </c>
      <c r="O185" s="34">
        <f ca="1">SMALL(N184:N193,3)</f>
        <v>3</v>
      </c>
      <c r="P185" s="33">
        <f ca="1">LARGE(K184:K193,2)</f>
        <v>836</v>
      </c>
      <c r="Q185" s="33">
        <f ca="1">VLOOKUP(2,O184:P193,2,FALSE)</f>
        <v>947</v>
      </c>
      <c r="R185" s="33">
        <f ca="1">IF(L194&gt;0,Q185,I185)</f>
        <v>270</v>
      </c>
      <c r="S185" s="1"/>
      <c r="T185" s="125">
        <f t="shared" ref="T185:T193" ca="1" si="137">IF($E$1=1,R185*1,K185*1)</f>
        <v>270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31" customFormat="1">
      <c r="A186" s="60" t="s">
        <v>2668</v>
      </c>
      <c r="B186" s="1"/>
      <c r="C186" s="1"/>
      <c r="D186" s="1"/>
      <c r="E186" s="1">
        <v>3</v>
      </c>
      <c r="F186" s="1">
        <f>F182</f>
        <v>3</v>
      </c>
      <c r="G186" s="27" t="str">
        <f t="shared" ca="1" si="132"/>
        <v>836</v>
      </c>
      <c r="H186" s="27" t="str">
        <f ca="1">IF(LEFT(G186,1)="0",LEFT(G190,1)&amp;RIGHT(G186,LEN(G186)-1),IF(VALUE(G186)=10,VALUE("1"&amp;RIGHT(G190)),G186))</f>
        <v>836</v>
      </c>
      <c r="I186" s="118">
        <f ca="1">IF(C184&lt;=3,H186*-1,H186*1)</f>
        <v>836</v>
      </c>
      <c r="J186" s="119">
        <f t="shared" ref="J186:J193" ca="1" si="138">J185+I186</f>
        <v>1720</v>
      </c>
      <c r="K186" s="121">
        <f t="shared" ca="1" si="133"/>
        <v>836</v>
      </c>
      <c r="L186" s="34">
        <f t="shared" ca="1" si="134"/>
        <v>1</v>
      </c>
      <c r="M186" s="34" t="str">
        <f t="shared" ca="1" si="135"/>
        <v/>
      </c>
      <c r="N186" s="34">
        <f t="shared" ca="1" si="136"/>
        <v>3</v>
      </c>
      <c r="O186" s="34">
        <f ca="1">SMALL(N184:N193,1)</f>
        <v>1</v>
      </c>
      <c r="P186" s="33">
        <f ca="1">LARGE(K184:K193,3)</f>
        <v>725</v>
      </c>
      <c r="Q186" s="33">
        <f ca="1">VLOOKUP(3,O184:P193,2,FALSE)</f>
        <v>836</v>
      </c>
      <c r="R186" s="33">
        <f ca="1">IF(L194&gt;0,Q186,I186)</f>
        <v>836</v>
      </c>
      <c r="S186" s="1"/>
      <c r="T186" s="125">
        <f t="shared" ca="1" si="137"/>
        <v>836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31" customFormat="1">
      <c r="A187" s="60" t="s">
        <v>2669</v>
      </c>
      <c r="B187" s="1"/>
      <c r="C187" s="1"/>
      <c r="D187" s="1"/>
      <c r="E187" s="1">
        <v>4</v>
      </c>
      <c r="F187" s="1">
        <f>F182</f>
        <v>3</v>
      </c>
      <c r="G187" s="27" t="str">
        <f t="shared" ca="1" si="132"/>
        <v>492</v>
      </c>
      <c r="H187" s="27" t="str">
        <f ca="1">IF(LEFT(G187,1)="0",LEFT(G190,1)&amp;RIGHT(G187,LEN(G187)-1),IF(VALUE(G187)=10,VALUE("1"&amp;RIGHT(G190)),G187))</f>
        <v>492</v>
      </c>
      <c r="I187" s="118">
        <f ca="1">IF(OR(C184=4,C184=5),H187*-1,H187*1)</f>
        <v>492</v>
      </c>
      <c r="J187" s="119">
        <f t="shared" ca="1" si="138"/>
        <v>2212</v>
      </c>
      <c r="K187" s="121">
        <f t="shared" ca="1" si="133"/>
        <v>492</v>
      </c>
      <c r="L187" s="34">
        <f t="shared" ca="1" si="134"/>
        <v>1</v>
      </c>
      <c r="M187" s="34" t="str">
        <f t="shared" ca="1" si="135"/>
        <v/>
      </c>
      <c r="N187" s="34">
        <f t="shared" ca="1" si="136"/>
        <v>4</v>
      </c>
      <c r="O187" s="34">
        <f ca="1">SMALL(N184:N193,5)</f>
        <v>6</v>
      </c>
      <c r="P187" s="33">
        <f ca="1">LARGE(K184:K193,4)</f>
        <v>614</v>
      </c>
      <c r="Q187" s="33">
        <f ca="1">VLOOKUP(4,O184:P193,2,FALSE)</f>
        <v>612</v>
      </c>
      <c r="R187" s="33">
        <f ca="1">IF(L194&gt;0,Q187,I187)</f>
        <v>492</v>
      </c>
      <c r="S187" s="1"/>
      <c r="T187" s="125">
        <f t="shared" ca="1" si="137"/>
        <v>492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31" customFormat="1">
      <c r="A188" s="60" t="s">
        <v>2670</v>
      </c>
      <c r="B188" s="1"/>
      <c r="C188" s="1"/>
      <c r="D188" s="1"/>
      <c r="E188" s="1">
        <v>5</v>
      </c>
      <c r="F188" s="1">
        <f>F182</f>
        <v>3</v>
      </c>
      <c r="G188" s="27" t="str">
        <f t="shared" ca="1" si="132"/>
        <v>947</v>
      </c>
      <c r="H188" s="27" t="str">
        <f ca="1">IF(LEFT(G188,1)="0",LEFT(G184,1)&amp;RIGHT(G188,LEN(G188)-1),IF(VALUE(G188)=10,VALUE("1"&amp;RIGHT(G184)),G188))</f>
        <v>947</v>
      </c>
      <c r="I188" s="118">
        <f ca="1">IF(OR(C184=1,C184=6),H188*-1,H188*1)</f>
        <v>-947</v>
      </c>
      <c r="J188" s="119">
        <f t="shared" ca="1" si="138"/>
        <v>1265</v>
      </c>
      <c r="K188" s="121">
        <f t="shared" ca="1" si="133"/>
        <v>947</v>
      </c>
      <c r="L188" s="34">
        <f t="shared" ca="1" si="134"/>
        <v>1</v>
      </c>
      <c r="M188" s="34">
        <f t="shared" ca="1" si="135"/>
        <v>5</v>
      </c>
      <c r="N188" s="34" t="str">
        <f t="shared" ca="1" si="136"/>
        <v/>
      </c>
      <c r="O188" s="34">
        <f ca="1">SMALL(N184:N193,4)</f>
        <v>4</v>
      </c>
      <c r="P188" s="33">
        <f ca="1">LARGE(K184:K193,5)</f>
        <v>612</v>
      </c>
      <c r="Q188" s="33">
        <f ca="1">VLOOKUP(5,O184:P193,2,FALSE)</f>
        <v>-169</v>
      </c>
      <c r="R188" s="33">
        <f ca="1">IF(L194&gt;0,Q188,I188)</f>
        <v>-947</v>
      </c>
      <c r="S188" s="1"/>
      <c r="T188" s="125">
        <f t="shared" ca="1" si="137"/>
        <v>-947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31" customFormat="1">
      <c r="A189" s="60" t="s">
        <v>2671</v>
      </c>
      <c r="B189" s="1"/>
      <c r="C189" s="1"/>
      <c r="D189" s="1"/>
      <c r="E189" s="1">
        <v>6</v>
      </c>
      <c r="F189" s="1">
        <f>F182</f>
        <v>3</v>
      </c>
      <c r="G189" s="27" t="str">
        <f t="shared" ca="1" si="132"/>
        <v>725</v>
      </c>
      <c r="H189" s="27" t="str">
        <f ca="1">IF(LEFT(G189,1)="0",LEFT(G184,1)&amp;RIGHT(G189,LEN(G189)-1),IF(VALUE(G189)=10,VALUE("1"&amp;RIGHT(G184)),G189))</f>
        <v>725</v>
      </c>
      <c r="I189" s="118">
        <f ca="1">IF(OR(C184=2,C184=4),H189*-1,H189*1)</f>
        <v>725</v>
      </c>
      <c r="J189" s="119">
        <f t="shared" ca="1" si="138"/>
        <v>1990</v>
      </c>
      <c r="K189" s="121">
        <f t="shared" ca="1" si="133"/>
        <v>725</v>
      </c>
      <c r="L189" s="34">
        <f t="shared" ca="1" si="134"/>
        <v>1</v>
      </c>
      <c r="M189" s="34" t="str">
        <f t="shared" ca="1" si="135"/>
        <v/>
      </c>
      <c r="N189" s="34">
        <f t="shared" ca="1" si="136"/>
        <v>6</v>
      </c>
      <c r="O189" s="34">
        <f ca="1">SMALL(M184:M193,2)</f>
        <v>7</v>
      </c>
      <c r="P189" s="33">
        <f ca="1">LARGE(K184:K193,6)*-1</f>
        <v>-503</v>
      </c>
      <c r="Q189" s="33">
        <f ca="1">VLOOKUP(6,O184:P193,2,FALSE)</f>
        <v>614</v>
      </c>
      <c r="R189" s="33">
        <f ca="1">IF(L194&gt;0,Q189,I189)</f>
        <v>725</v>
      </c>
      <c r="S189" s="1"/>
      <c r="T189" s="125">
        <f t="shared" ca="1" si="137"/>
        <v>725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31" customFormat="1">
      <c r="A190" s="60" t="s">
        <v>2672</v>
      </c>
      <c r="B190" s="1"/>
      <c r="C190" s="1"/>
      <c r="D190" s="1"/>
      <c r="E190" s="1">
        <v>7</v>
      </c>
      <c r="F190" s="1">
        <f>F182</f>
        <v>3</v>
      </c>
      <c r="G190" s="27" t="str">
        <f t="shared" ca="1" si="132"/>
        <v>169</v>
      </c>
      <c r="H190" s="27" t="str">
        <f ca="1">IF(LEFT(G190,1)="0",LEFT(G184,1)&amp;RIGHT(G190,LEN(G190)-1),IF(VALUE(G190)=10,VALUE("1"&amp;RIGHT(G184)),G190))</f>
        <v>169</v>
      </c>
      <c r="I190" s="131">
        <f ca="1">IF(OR(C184=3,C184=5,C184=6),H190*-1,H190*1)</f>
        <v>-169</v>
      </c>
      <c r="J190" s="119">
        <f t="shared" ca="1" si="138"/>
        <v>1821</v>
      </c>
      <c r="K190" s="121">
        <f t="shared" ca="1" si="133"/>
        <v>169</v>
      </c>
      <c r="L190" s="34">
        <f t="shared" ca="1" si="134"/>
        <v>1</v>
      </c>
      <c r="M190" s="34">
        <f t="shared" ca="1" si="135"/>
        <v>7</v>
      </c>
      <c r="N190" s="34" t="str">
        <f t="shared" ca="1" si="136"/>
        <v/>
      </c>
      <c r="O190" s="34">
        <f ca="1">SMALL(N184:N193,7)</f>
        <v>9</v>
      </c>
      <c r="P190" s="33">
        <f ca="1">LARGE(K184:K193,7)*1</f>
        <v>492</v>
      </c>
      <c r="Q190" s="33">
        <f ca="1">VLOOKUP(7,O184:P193,2,FALSE)</f>
        <v>-503</v>
      </c>
      <c r="R190" s="33">
        <f ca="1">IF(L194&gt;0,Q190,I190)</f>
        <v>-169</v>
      </c>
      <c r="S190" s="1"/>
      <c r="T190" s="125">
        <f t="shared" ca="1" si="137"/>
        <v>-169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31" customFormat="1">
      <c r="A191" s="60" t="s">
        <v>2673</v>
      </c>
      <c r="B191" s="1"/>
      <c r="C191" s="1"/>
      <c r="D191" s="1"/>
      <c r="E191" s="1">
        <v>8</v>
      </c>
      <c r="F191" s="1">
        <f>F182</f>
        <v>3</v>
      </c>
      <c r="G191" s="27" t="str">
        <f t="shared" ca="1" si="132"/>
        <v>381</v>
      </c>
      <c r="H191" s="27" t="str">
        <f ca="1">IF(LEFT(G191,1)="0",INT(RAND()*9+1)&amp;RIGHT(G191,LEN(G191)-1),IF(VALUE(G191)=10,VALUE("1"&amp;RIGHT(G184)),G191))</f>
        <v>381</v>
      </c>
      <c r="I191" s="118">
        <f ca="1">H191*1</f>
        <v>381</v>
      </c>
      <c r="J191" s="119">
        <f t="shared" ca="1" si="138"/>
        <v>2202</v>
      </c>
      <c r="K191" s="121">
        <f t="shared" ca="1" si="133"/>
        <v>381</v>
      </c>
      <c r="L191" s="34">
        <f t="shared" ca="1" si="134"/>
        <v>1</v>
      </c>
      <c r="M191" s="34" t="str">
        <f t="shared" ca="1" si="135"/>
        <v/>
      </c>
      <c r="N191" s="34">
        <f t="shared" ca="1" si="136"/>
        <v>8</v>
      </c>
      <c r="O191" s="34">
        <f ca="1">SMALL(N184:N193,8)</f>
        <v>10</v>
      </c>
      <c r="P191" s="33">
        <f ca="1">LARGE(K184:K193,8)*-1</f>
        <v>-381</v>
      </c>
      <c r="Q191" s="33">
        <f ca="1">VLOOKUP(8,O184:P193,2,FALSE)</f>
        <v>270</v>
      </c>
      <c r="R191" s="33">
        <f ca="1">IF(L194&gt;0,Q191,I191)</f>
        <v>381</v>
      </c>
      <c r="S191" s="1"/>
      <c r="T191" s="125">
        <f t="shared" ca="1" si="137"/>
        <v>381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31" customFormat="1">
      <c r="A192" s="60" t="s">
        <v>2674</v>
      </c>
      <c r="B192" s="1"/>
      <c r="C192" s="1"/>
      <c r="D192" s="1"/>
      <c r="E192" s="1">
        <v>9</v>
      </c>
      <c r="F192" s="1">
        <f>F182</f>
        <v>3</v>
      </c>
      <c r="G192" s="27" t="str">
        <f t="shared" ca="1" si="132"/>
        <v>503</v>
      </c>
      <c r="H192" s="27" t="str">
        <f ca="1">IF(LEFT(G192,1)="0",INT(RAND()*9+1)&amp;RIGHT(G192,LEN(G192)-1),IF(VALUE(G192)=10,VALUE("1"&amp;RIGHT(G184)),G192))</f>
        <v>503</v>
      </c>
      <c r="I192" s="118">
        <f ca="1">H192*1</f>
        <v>503</v>
      </c>
      <c r="J192" s="119">
        <f t="shared" ca="1" si="138"/>
        <v>2705</v>
      </c>
      <c r="K192" s="121">
        <f t="shared" ca="1" si="133"/>
        <v>503</v>
      </c>
      <c r="L192" s="34">
        <f t="shared" ca="1" si="134"/>
        <v>1</v>
      </c>
      <c r="M192" s="34" t="str">
        <f t="shared" ca="1" si="135"/>
        <v/>
      </c>
      <c r="N192" s="34">
        <f t="shared" ca="1" si="136"/>
        <v>9</v>
      </c>
      <c r="O192" s="34">
        <f ca="1">SMALL(N184:N193,6)</f>
        <v>8</v>
      </c>
      <c r="P192" s="33">
        <f ca="1">LARGE(K184:K193,9)</f>
        <v>270</v>
      </c>
      <c r="Q192" s="33">
        <f ca="1">VLOOKUP(9,O184:P193,2,FALSE)</f>
        <v>492</v>
      </c>
      <c r="R192" s="33">
        <f ca="1">IF(L194&gt;0,Q192,I192)</f>
        <v>503</v>
      </c>
      <c r="S192" s="1"/>
      <c r="T192" s="125">
        <f t="shared" ca="1" si="137"/>
        <v>503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31" customFormat="1">
      <c r="A193" s="60" t="s">
        <v>2675</v>
      </c>
      <c r="B193" s="1"/>
      <c r="C193" s="1"/>
      <c r="D193" s="1"/>
      <c r="E193" s="1">
        <v>10</v>
      </c>
      <c r="F193" s="1">
        <f>F182</f>
        <v>3</v>
      </c>
      <c r="G193" s="27" t="str">
        <f ca="1">IF(OR(LEFT(A193,F193)="0",LEFT(A193,F193)="1"),INT(RAND()*9+1),LEFT(A193,F193))</f>
        <v>612</v>
      </c>
      <c r="H193" s="27" t="str">
        <f ca="1">IF(LEFT(G193,1)="0",INT(RAND()*9+1)&amp;RIGHT(G193,LEN(G193)-1),IF(VALUE(G193)=10,VALUE("1"&amp;RIGHT(G184)),G193))</f>
        <v>612</v>
      </c>
      <c r="I193" s="118">
        <f ca="1">H193*1</f>
        <v>612</v>
      </c>
      <c r="J193" s="119">
        <f t="shared" ca="1" si="138"/>
        <v>3317</v>
      </c>
      <c r="K193" s="121">
        <f t="shared" ca="1" si="133"/>
        <v>612</v>
      </c>
      <c r="L193" s="34">
        <f t="shared" ca="1" si="134"/>
        <v>1</v>
      </c>
      <c r="M193" s="34" t="str">
        <f t="shared" ca="1" si="135"/>
        <v/>
      </c>
      <c r="N193" s="34">
        <f t="shared" ca="1" si="136"/>
        <v>10</v>
      </c>
      <c r="O193" s="34">
        <f ca="1">SMALL(M184:M193,1)</f>
        <v>5</v>
      </c>
      <c r="P193" s="33">
        <f ca="1">LARGE(K184:K193,10)*-1</f>
        <v>-169</v>
      </c>
      <c r="Q193" s="33">
        <f ca="1">VLOOKUP(10,O184:P193,2,FALSE)</f>
        <v>-381</v>
      </c>
      <c r="R193" s="33">
        <f ca="1">IF(L194&gt;0,Q193,I193)</f>
        <v>612</v>
      </c>
      <c r="S193" s="1"/>
      <c r="T193" s="125">
        <f t="shared" ca="1" si="137"/>
        <v>612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31" customFormat="1">
      <c r="A194" s="60"/>
      <c r="B194" s="1"/>
      <c r="C194" s="1"/>
      <c r="D194" s="1"/>
      <c r="E194" s="1"/>
      <c r="F194" s="1"/>
      <c r="G194" s="117"/>
      <c r="H194" s="27"/>
      <c r="I194" s="118"/>
      <c r="J194" s="119"/>
      <c r="K194" s="121"/>
      <c r="L194" s="34">
        <f ca="1">COUNTIF(L184:L193,-1)</f>
        <v>0</v>
      </c>
      <c r="M194" s="34"/>
      <c r="N194" s="34"/>
      <c r="O194" s="34"/>
      <c r="P194" s="33"/>
      <c r="Q194" s="33"/>
      <c r="R194" s="33"/>
      <c r="S194" s="1"/>
      <c r="T194" s="12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31" customFormat="1">
      <c r="A195" s="60"/>
      <c r="B195" s="1"/>
      <c r="C195" s="1"/>
      <c r="D195" s="1"/>
      <c r="E195" s="1"/>
      <c r="F195" s="1"/>
      <c r="G195" s="27"/>
      <c r="H195" s="27"/>
      <c r="I195" s="118"/>
      <c r="J195" s="119"/>
      <c r="K195" s="121"/>
      <c r="L195" s="34"/>
      <c r="M195" s="34"/>
      <c r="N195" s="34"/>
      <c r="O195" s="34"/>
      <c r="P195" s="33"/>
      <c r="Q195" s="33"/>
      <c r="R195" s="33"/>
      <c r="S195" s="1"/>
      <c r="T195" s="12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s="31" customFormat="1">
      <c r="A196" s="203" t="s">
        <v>470</v>
      </c>
      <c r="B196" s="1"/>
      <c r="C196" s="1"/>
      <c r="D196" s="1"/>
      <c r="E196" s="1"/>
      <c r="F196" s="1"/>
      <c r="G196" s="27"/>
      <c r="H196" s="27"/>
      <c r="I196" s="118"/>
      <c r="J196" s="119"/>
      <c r="K196" s="121"/>
      <c r="L196" s="34"/>
      <c r="M196" s="34"/>
      <c r="N196" s="34"/>
      <c r="O196" s="34"/>
      <c r="P196" s="33"/>
      <c r="Q196" s="33"/>
      <c r="R196" s="33"/>
      <c r="S196" s="1"/>
      <c r="T196" s="12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s="31" customFormat="1">
      <c r="A197" s="60"/>
      <c r="B197" s="1"/>
      <c r="C197" s="1"/>
      <c r="D197" s="1"/>
      <c r="E197" s="1"/>
      <c r="F197" s="1">
        <v>3</v>
      </c>
      <c r="G197" s="27"/>
      <c r="H197" s="27"/>
      <c r="I197" s="118"/>
      <c r="J197" s="119"/>
      <c r="K197" s="121"/>
      <c r="L197" s="34"/>
      <c r="M197" s="34"/>
      <c r="N197" s="34"/>
      <c r="O197" s="34"/>
      <c r="P197" s="33"/>
      <c r="Q197" s="33"/>
      <c r="R197" s="33"/>
      <c r="S197" s="1"/>
      <c r="T197" s="12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s="31" customFormat="1">
      <c r="A198" s="60" t="s">
        <v>440</v>
      </c>
      <c r="B198" s="1"/>
      <c r="C198" s="1"/>
      <c r="D198" s="1"/>
      <c r="E198" s="1" t="s">
        <v>396</v>
      </c>
      <c r="F198" s="1" t="s">
        <v>444</v>
      </c>
      <c r="G198" s="27" t="s">
        <v>337</v>
      </c>
      <c r="H198" s="27" t="s">
        <v>338</v>
      </c>
      <c r="I198" s="118"/>
      <c r="J198" s="119" t="s">
        <v>1447</v>
      </c>
      <c r="K198" s="121"/>
      <c r="L198" s="34"/>
      <c r="M198" s="34"/>
      <c r="N198" s="34"/>
      <c r="O198" s="34"/>
      <c r="P198" s="33"/>
      <c r="Q198" s="33"/>
      <c r="R198" s="33" t="s">
        <v>1449</v>
      </c>
      <c r="S198" s="27"/>
      <c r="T198" s="12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s="31" customFormat="1">
      <c r="A199" s="60" t="s">
        <v>2676</v>
      </c>
      <c r="B199" s="127">
        <v>0</v>
      </c>
      <c r="C199" s="127">
        <v>0</v>
      </c>
      <c r="D199" s="1"/>
      <c r="E199" s="1">
        <v>1</v>
      </c>
      <c r="F199" s="1">
        <f>F197</f>
        <v>3</v>
      </c>
      <c r="G199" s="27" t="str">
        <f t="shared" ref="G199:G208" ca="1" si="139">IF(OR(RIGHT(A199,F199)="0",RIGHT(A199,F199)="1"),INT(RAND()*9+1),RIGHT(A199,F199))</f>
        <v>817</v>
      </c>
      <c r="H199" s="27" t="str">
        <f ca="1">IF(LEFT(G199,1)="0",LEFT(G205,1)&amp;RIGHT(G199,LEN(G199)-1),IF(VALUE(G199)=10,VALUE("1"&amp;RIGHT(G205)),G199))</f>
        <v>817</v>
      </c>
      <c r="I199" s="118">
        <f ca="1">H199*1</f>
        <v>817</v>
      </c>
      <c r="J199" s="119">
        <f ca="1">I199</f>
        <v>817</v>
      </c>
      <c r="K199" s="121">
        <f ca="1">ABS(I199)</f>
        <v>817</v>
      </c>
      <c r="L199" s="34">
        <f ca="1">IF(J199&lt;0,-1,1)</f>
        <v>1</v>
      </c>
      <c r="M199" s="34" t="str">
        <f ca="1">IF(I199&lt;0,E199,"")</f>
        <v/>
      </c>
      <c r="N199" s="34">
        <f ca="1">IF(I199&gt;0,E199,"")</f>
        <v>1</v>
      </c>
      <c r="O199" s="34">
        <f ca="1">SMALL(N199:N208,2)</f>
        <v>2</v>
      </c>
      <c r="P199" s="33">
        <f ca="1">LARGE(K199:K208,1)</f>
        <v>928</v>
      </c>
      <c r="Q199" s="33">
        <f ca="1">VLOOKUP(1,O199:P208,2,FALSE)</f>
        <v>817</v>
      </c>
      <c r="R199" s="33">
        <f ca="1">IF(L209&gt;0,Q199,I199)</f>
        <v>817</v>
      </c>
      <c r="S199" s="1"/>
      <c r="T199" s="125">
        <f ca="1">IF($E$1=1,R199*1,K199*1)</f>
        <v>817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s="31" customFormat="1">
      <c r="A200" s="60" t="s">
        <v>2677</v>
      </c>
      <c r="B200" s="1"/>
      <c r="C200" s="1"/>
      <c r="D200" s="1"/>
      <c r="E200" s="1">
        <v>2</v>
      </c>
      <c r="F200" s="1">
        <f>F197</f>
        <v>3</v>
      </c>
      <c r="G200" s="27" t="str">
        <f t="shared" ca="1" si="139"/>
        <v>140</v>
      </c>
      <c r="H200" s="27" t="str">
        <f ca="1">IF(LEFT(G200,1)="0",LEFT(G205,1)&amp;RIGHT(G200,LEN(G200)-1),IF(VALUE(G200)=10,VALUE("1"&amp;RIGHT(G205)),G200))</f>
        <v>140</v>
      </c>
      <c r="I200" s="118">
        <f ca="1">H200*1</f>
        <v>140</v>
      </c>
      <c r="J200" s="119">
        <f ca="1">J199+I200</f>
        <v>957</v>
      </c>
      <c r="K200" s="121">
        <f t="shared" ref="K200:K208" ca="1" si="140">ABS(I200)</f>
        <v>140</v>
      </c>
      <c r="L200" s="34">
        <f t="shared" ref="L200:L208" ca="1" si="141">IF(J200&lt;0,-1,1)</f>
        <v>1</v>
      </c>
      <c r="M200" s="34" t="str">
        <f t="shared" ref="M200:M208" ca="1" si="142">IF(I200&lt;0,E200,"")</f>
        <v/>
      </c>
      <c r="N200" s="34">
        <f t="shared" ref="N200:N208" ca="1" si="143">IF(I200&gt;0,E200,"")</f>
        <v>2</v>
      </c>
      <c r="O200" s="34">
        <f ca="1">SMALL(N199:N208,3)</f>
        <v>3</v>
      </c>
      <c r="P200" s="33">
        <f ca="1">LARGE(K199:K208,2)</f>
        <v>839</v>
      </c>
      <c r="Q200" s="33">
        <f ca="1">VLOOKUP(2,O199:P208,2,FALSE)</f>
        <v>928</v>
      </c>
      <c r="R200" s="33">
        <f ca="1">IF(L209&gt;0,Q200,I200)</f>
        <v>140</v>
      </c>
      <c r="S200" s="1"/>
      <c r="T200" s="125">
        <f t="shared" ref="T200:T208" ca="1" si="144">IF($E$1=1,R200*1,K200*1)</f>
        <v>140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s="31" customFormat="1">
      <c r="A201" s="60" t="s">
        <v>2678</v>
      </c>
      <c r="B201" s="1"/>
      <c r="C201" s="1"/>
      <c r="D201" s="1"/>
      <c r="E201" s="1">
        <v>3</v>
      </c>
      <c r="F201" s="1">
        <f>F197</f>
        <v>3</v>
      </c>
      <c r="G201" s="27" t="str">
        <f t="shared" ca="1" si="139"/>
        <v>695</v>
      </c>
      <c r="H201" s="27" t="str">
        <f ca="1">IF(LEFT(G201,1)="0",LEFT(G205,1)&amp;RIGHT(G201,LEN(G201)-1),IF(VALUE(G201)=10,VALUE("1"&amp;RIGHT(G205)),G201))</f>
        <v>695</v>
      </c>
      <c r="I201" s="118">
        <f ca="1">IF(AND(C199&gt;=1,C199&lt;=5),H201*-1,H201*1)</f>
        <v>695</v>
      </c>
      <c r="J201" s="119">
        <f t="shared" ref="J201:J208" ca="1" si="145">J200+I201</f>
        <v>1652</v>
      </c>
      <c r="K201" s="121">
        <f t="shared" ca="1" si="140"/>
        <v>695</v>
      </c>
      <c r="L201" s="34">
        <f t="shared" ca="1" si="141"/>
        <v>1</v>
      </c>
      <c r="M201" s="34" t="str">
        <f t="shared" ca="1" si="142"/>
        <v/>
      </c>
      <c r="N201" s="34">
        <f t="shared" ca="1" si="143"/>
        <v>3</v>
      </c>
      <c r="O201" s="34">
        <f ca="1">SMALL(N199:N208,1)</f>
        <v>1</v>
      </c>
      <c r="P201" s="33">
        <f ca="1">LARGE(K199:K208,3)</f>
        <v>817</v>
      </c>
      <c r="Q201" s="33">
        <f ca="1">VLOOKUP(3,O199:P208,2,FALSE)</f>
        <v>839</v>
      </c>
      <c r="R201" s="33">
        <f ca="1">IF(L209&gt;0,Q201,I201)</f>
        <v>695</v>
      </c>
      <c r="S201" s="1"/>
      <c r="T201" s="125">
        <f t="shared" ca="1" si="144"/>
        <v>695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s="31" customFormat="1">
      <c r="A202" s="60" t="s">
        <v>2679</v>
      </c>
      <c r="B202" s="1"/>
      <c r="C202" s="1"/>
      <c r="D202" s="1"/>
      <c r="E202" s="1">
        <v>4</v>
      </c>
      <c r="F202" s="1">
        <f>F197</f>
        <v>3</v>
      </c>
      <c r="G202" s="27" t="str">
        <f t="shared" ca="1" si="139"/>
        <v>362</v>
      </c>
      <c r="H202" s="27" t="str">
        <f ca="1">IF(LEFT(G202,1)="0",LEFT(G205,1)&amp;RIGHT(G202,LEN(G202)-1),IF(VALUE(G202)=10,VALUE("1"&amp;RIGHT(G205)),G202))</f>
        <v>362</v>
      </c>
      <c r="I202" s="118">
        <f ca="1">IF(C199&gt;=4,H202*-1,H202*1)</f>
        <v>362</v>
      </c>
      <c r="J202" s="119">
        <f t="shared" ca="1" si="145"/>
        <v>2014</v>
      </c>
      <c r="K202" s="121">
        <f t="shared" ca="1" si="140"/>
        <v>362</v>
      </c>
      <c r="L202" s="34">
        <f t="shared" ca="1" si="141"/>
        <v>1</v>
      </c>
      <c r="M202" s="34" t="str">
        <f t="shared" ca="1" si="142"/>
        <v/>
      </c>
      <c r="N202" s="34">
        <f t="shared" ca="1" si="143"/>
        <v>4</v>
      </c>
      <c r="O202" s="34">
        <f ca="1">SMALL(N199:N208,5)</f>
        <v>5</v>
      </c>
      <c r="P202" s="33">
        <f ca="1">LARGE(K199:K208,4)</f>
        <v>706</v>
      </c>
      <c r="Q202" s="33">
        <f ca="1">VLOOKUP(4,O199:P208,2,FALSE)</f>
        <v>706</v>
      </c>
      <c r="R202" s="33">
        <f ca="1">IF(L209&gt;0,Q202,I202)</f>
        <v>362</v>
      </c>
      <c r="S202" s="1"/>
      <c r="T202" s="125">
        <f t="shared" ca="1" si="144"/>
        <v>362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s="31" customFormat="1">
      <c r="A203" s="60" t="s">
        <v>2680</v>
      </c>
      <c r="B203" s="1"/>
      <c r="C203" s="1"/>
      <c r="D203" s="1"/>
      <c r="E203" s="1">
        <v>5</v>
      </c>
      <c r="F203" s="1">
        <f>F197</f>
        <v>3</v>
      </c>
      <c r="G203" s="27" t="str">
        <f t="shared" ca="1" si="139"/>
        <v>473</v>
      </c>
      <c r="H203" s="27" t="str">
        <f ca="1">IF(LEFT(G203,1)="0",LEFT(G199,1)&amp;RIGHT(G203,LEN(G203)-1),IF(VALUE(G203)=10,VALUE("1"&amp;RIGHT(G199)),G203))</f>
        <v>473</v>
      </c>
      <c r="I203" s="118">
        <f ca="1">IF(OR(C199=1,C199=2,C199=7),H203*-1,H203*1)</f>
        <v>473</v>
      </c>
      <c r="J203" s="119">
        <f t="shared" ca="1" si="145"/>
        <v>2487</v>
      </c>
      <c r="K203" s="121">
        <f t="shared" ca="1" si="140"/>
        <v>473</v>
      </c>
      <c r="L203" s="34">
        <f t="shared" ca="1" si="141"/>
        <v>1</v>
      </c>
      <c r="M203" s="34" t="str">
        <f t="shared" ca="1" si="142"/>
        <v/>
      </c>
      <c r="N203" s="34">
        <f t="shared" ca="1" si="143"/>
        <v>5</v>
      </c>
      <c r="O203" s="34">
        <f ca="1">SMALL(N199:N208,4)</f>
        <v>4</v>
      </c>
      <c r="P203" s="33">
        <f ca="1">LARGE(K199:K208,5)</f>
        <v>706</v>
      </c>
      <c r="Q203" s="33">
        <f ca="1">VLOOKUP(5,O199:P208,2,FALSE)</f>
        <v>706</v>
      </c>
      <c r="R203" s="33">
        <f ca="1">IF(L209&gt;0,Q203,I203)</f>
        <v>473</v>
      </c>
      <c r="S203" s="1"/>
      <c r="T203" s="125">
        <f t="shared" ca="1" si="144"/>
        <v>473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s="31" customFormat="1">
      <c r="A204" s="60" t="s">
        <v>2681</v>
      </c>
      <c r="B204" s="1"/>
      <c r="C204" s="1"/>
      <c r="D204" s="1"/>
      <c r="E204" s="1">
        <v>6</v>
      </c>
      <c r="F204" s="1">
        <f>F197</f>
        <v>3</v>
      </c>
      <c r="G204" s="27" t="str">
        <f t="shared" ca="1" si="139"/>
        <v>039</v>
      </c>
      <c r="H204" s="27" t="str">
        <f ca="1">IF(LEFT(G204,1)="0",LEFT(G199,1)&amp;RIGHT(G204,LEN(G204)-1),IF(VALUE(G204)=10,VALUE("1"&amp;RIGHT(G199)),G204))</f>
        <v>839</v>
      </c>
      <c r="I204" s="118">
        <f ca="1">IF(OR(C199=2,C199=3,C199=4,,C199=6),H204*-1,H204*1)</f>
        <v>839</v>
      </c>
      <c r="J204" s="119">
        <f t="shared" ca="1" si="145"/>
        <v>3326</v>
      </c>
      <c r="K204" s="121">
        <f t="shared" ca="1" si="140"/>
        <v>839</v>
      </c>
      <c r="L204" s="34">
        <f t="shared" ca="1" si="141"/>
        <v>1</v>
      </c>
      <c r="M204" s="34" t="str">
        <f t="shared" ca="1" si="142"/>
        <v/>
      </c>
      <c r="N204" s="34">
        <f t="shared" ca="1" si="143"/>
        <v>6</v>
      </c>
      <c r="O204" s="34" t="e">
        <f ca="1">SMALL(M199:M208,2)</f>
        <v>#NUM!</v>
      </c>
      <c r="P204" s="33">
        <f ca="1">LARGE(K199:K208,6)*-1</f>
        <v>-695</v>
      </c>
      <c r="Q204" s="33">
        <f ca="1">VLOOKUP(6,O199:P208,2,FALSE)</f>
        <v>362</v>
      </c>
      <c r="R204" s="33">
        <f ca="1">IF(L209&gt;0,Q204,I204)</f>
        <v>839</v>
      </c>
      <c r="S204" s="1"/>
      <c r="T204" s="125">
        <f t="shared" ca="1" si="144"/>
        <v>839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s="31" customFormat="1">
      <c r="A205" s="60" t="s">
        <v>2682</v>
      </c>
      <c r="B205" s="1"/>
      <c r="C205" s="1"/>
      <c r="D205" s="1"/>
      <c r="E205" s="1">
        <v>7</v>
      </c>
      <c r="F205" s="1">
        <f>F197</f>
        <v>3</v>
      </c>
      <c r="G205" s="27" t="str">
        <f t="shared" ca="1" si="139"/>
        <v>928</v>
      </c>
      <c r="H205" s="27" t="str">
        <f ca="1">IF(LEFT(G205,1)="0",LEFT(G199,1)&amp;RIGHT(G205,LEN(G205)-1),IF(VALUE(G205)=10,VALUE("1"&amp;RIGHT(G199)),G205))</f>
        <v>928</v>
      </c>
      <c r="I205" s="131">
        <f ca="1">IF(OR(C199=1,C199=3,C199&gt;=5),H205*-1,H205*1)</f>
        <v>928</v>
      </c>
      <c r="J205" s="119">
        <f t="shared" ca="1" si="145"/>
        <v>4254</v>
      </c>
      <c r="K205" s="121">
        <f t="shared" ca="1" si="140"/>
        <v>928</v>
      </c>
      <c r="L205" s="34">
        <f t="shared" ca="1" si="141"/>
        <v>1</v>
      </c>
      <c r="M205" s="34" t="str">
        <f t="shared" ca="1" si="142"/>
        <v/>
      </c>
      <c r="N205" s="34">
        <f t="shared" ca="1" si="143"/>
        <v>7</v>
      </c>
      <c r="O205" s="34">
        <f ca="1">SMALL(N199:N208,7)</f>
        <v>7</v>
      </c>
      <c r="P205" s="33">
        <f ca="1">LARGE(K199:K208,7)*1</f>
        <v>584</v>
      </c>
      <c r="Q205" s="33">
        <f ca="1">VLOOKUP(7,O199:P208,2,FALSE)</f>
        <v>584</v>
      </c>
      <c r="R205" s="33">
        <f ca="1">IF(L209&gt;0,Q205,I205)</f>
        <v>928</v>
      </c>
      <c r="S205" s="1"/>
      <c r="T205" s="125">
        <f t="shared" ca="1" si="144"/>
        <v>928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s="31" customFormat="1">
      <c r="A206" s="60" t="s">
        <v>2683</v>
      </c>
      <c r="B206" s="1"/>
      <c r="C206" s="1"/>
      <c r="D206" s="1"/>
      <c r="E206" s="1">
        <v>8</v>
      </c>
      <c r="F206" s="1">
        <f>F197</f>
        <v>3</v>
      </c>
      <c r="G206" s="27" t="str">
        <f t="shared" ca="1" si="139"/>
        <v>584</v>
      </c>
      <c r="H206" s="27" t="str">
        <f ca="1">IF(LEFT(G206,1)="0",INT(RAND()*9+1)&amp;RIGHT(G206,LEN(G206)-1),IF(VALUE(G206)=10,VALUE("1"&amp;RIGHT(G199)),G206))</f>
        <v>584</v>
      </c>
      <c r="I206" s="118">
        <f ca="1">H206*1</f>
        <v>584</v>
      </c>
      <c r="J206" s="119">
        <f t="shared" ca="1" si="145"/>
        <v>4838</v>
      </c>
      <c r="K206" s="121">
        <f t="shared" ca="1" si="140"/>
        <v>584</v>
      </c>
      <c r="L206" s="34">
        <f t="shared" ca="1" si="141"/>
        <v>1</v>
      </c>
      <c r="M206" s="34" t="str">
        <f t="shared" ca="1" si="142"/>
        <v/>
      </c>
      <c r="N206" s="34">
        <f t="shared" ca="1" si="143"/>
        <v>8</v>
      </c>
      <c r="O206" s="34" t="e">
        <f ca="1">SMALL(M199:M208,3)</f>
        <v>#NUM!</v>
      </c>
      <c r="P206" s="33">
        <f ca="1">LARGE(K199:K208,8)*-1</f>
        <v>-473</v>
      </c>
      <c r="Q206" s="33" t="e">
        <f ca="1">VLOOKUP(8,O199:P208,2,FALSE)</f>
        <v>#N/A</v>
      </c>
      <c r="R206" s="33">
        <f ca="1">IF(L209&gt;0,Q206,I206)</f>
        <v>584</v>
      </c>
      <c r="S206" s="1"/>
      <c r="T206" s="125">
        <f t="shared" ca="1" si="144"/>
        <v>584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s="31" customFormat="1">
      <c r="A207" s="60" t="s">
        <v>2684</v>
      </c>
      <c r="B207" s="1"/>
      <c r="C207" s="1"/>
      <c r="D207" s="1"/>
      <c r="E207" s="1">
        <v>9</v>
      </c>
      <c r="F207" s="1">
        <f>F197</f>
        <v>3</v>
      </c>
      <c r="G207" s="27" t="str">
        <f ca="1">IF(OR(LEFT(A207,F207)="0",LEFT(A207,F207)="1"),INT(RAND()*9+1),LEFT(A207,F207))</f>
        <v>706</v>
      </c>
      <c r="H207" s="27" t="str">
        <f ca="1">IF(LEFT(G207,1)="0",INT(RAND()*9+1)&amp;RIGHT(G207,LEN(G207)-1),IF(VALUE(G207)=10,VALUE("1"&amp;RIGHT(G199)),G207))</f>
        <v>706</v>
      </c>
      <c r="I207" s="118">
        <f ca="1">H207*1</f>
        <v>706</v>
      </c>
      <c r="J207" s="119">
        <f t="shared" ca="1" si="145"/>
        <v>5544</v>
      </c>
      <c r="K207" s="121">
        <f t="shared" ca="1" si="140"/>
        <v>706</v>
      </c>
      <c r="L207" s="34">
        <f t="shared" ca="1" si="141"/>
        <v>1</v>
      </c>
      <c r="M207" s="34" t="str">
        <f t="shared" ca="1" si="142"/>
        <v/>
      </c>
      <c r="N207" s="34">
        <f t="shared" ca="1" si="143"/>
        <v>9</v>
      </c>
      <c r="O207" s="34">
        <f ca="1">SMALL(N199:N208,6)</f>
        <v>6</v>
      </c>
      <c r="P207" s="33">
        <f ca="1">LARGE(K199:K208,9)</f>
        <v>362</v>
      </c>
      <c r="Q207" s="33" t="e">
        <f ca="1">VLOOKUP(9,O199:P208,2,FALSE)</f>
        <v>#N/A</v>
      </c>
      <c r="R207" s="33">
        <f ca="1">IF(L209&gt;0,Q207,I207)</f>
        <v>706</v>
      </c>
      <c r="S207" s="1"/>
      <c r="T207" s="125">
        <f t="shared" ca="1" si="144"/>
        <v>706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s="31" customFormat="1">
      <c r="A208" s="60" t="s">
        <v>2685</v>
      </c>
      <c r="B208" s="1"/>
      <c r="C208" s="1"/>
      <c r="D208" s="1"/>
      <c r="E208" s="1">
        <v>10</v>
      </c>
      <c r="F208" s="1">
        <f>F197</f>
        <v>3</v>
      </c>
      <c r="G208" s="27" t="str">
        <f t="shared" ca="1" si="139"/>
        <v>706</v>
      </c>
      <c r="H208" s="27" t="str">
        <f ca="1">IF(LEFT(G208,1)="0",INT(RAND()*9+1)&amp;RIGHT(G208,LEN(G208)-1),IF(VALUE(G208)=10,VALUE("1"&amp;RIGHT(G199)),G208))</f>
        <v>706</v>
      </c>
      <c r="I208" s="118">
        <f ca="1">H208*1</f>
        <v>706</v>
      </c>
      <c r="J208" s="119">
        <f t="shared" ca="1" si="145"/>
        <v>6250</v>
      </c>
      <c r="K208" s="121">
        <f t="shared" ca="1" si="140"/>
        <v>706</v>
      </c>
      <c r="L208" s="34">
        <f t="shared" ca="1" si="141"/>
        <v>1</v>
      </c>
      <c r="M208" s="34" t="str">
        <f t="shared" ca="1" si="142"/>
        <v/>
      </c>
      <c r="N208" s="34">
        <f t="shared" ca="1" si="143"/>
        <v>10</v>
      </c>
      <c r="O208" s="34" t="e">
        <f ca="1">SMALL(M199:M208,1)</f>
        <v>#NUM!</v>
      </c>
      <c r="P208" s="33">
        <f ca="1">LARGE(K199:K208,10)*-1</f>
        <v>-140</v>
      </c>
      <c r="Q208" s="33" t="e">
        <f ca="1">VLOOKUP(10,O199:P208,2,FALSE)</f>
        <v>#N/A</v>
      </c>
      <c r="R208" s="33">
        <f ca="1">IF(L209&gt;0,Q208,I208)</f>
        <v>706</v>
      </c>
      <c r="S208" s="1"/>
      <c r="T208" s="125">
        <f t="shared" ca="1" si="144"/>
        <v>706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s="31" customFormat="1">
      <c r="A209" s="60"/>
      <c r="B209" s="1"/>
      <c r="C209" s="1"/>
      <c r="D209" s="1"/>
      <c r="E209" s="1"/>
      <c r="F209" s="1"/>
      <c r="G209" s="27"/>
      <c r="H209" s="27"/>
      <c r="I209" s="118"/>
      <c r="J209" s="119"/>
      <c r="K209" s="121"/>
      <c r="L209" s="34">
        <f ca="1">COUNTIF(L199:L208,-1)</f>
        <v>0</v>
      </c>
      <c r="M209" s="34"/>
      <c r="N209" s="34"/>
      <c r="O209" s="34"/>
      <c r="P209" s="33"/>
      <c r="Q209" s="33"/>
      <c r="R209" s="33"/>
      <c r="S209" s="1"/>
      <c r="T209" s="12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s="31" customFormat="1">
      <c r="A210" s="60"/>
      <c r="B210" s="1"/>
      <c r="C210" s="1"/>
      <c r="D210" s="1"/>
      <c r="E210" s="1"/>
      <c r="F210" s="1"/>
      <c r="G210" s="27"/>
      <c r="H210" s="27"/>
      <c r="I210" s="118"/>
      <c r="J210" s="119"/>
      <c r="K210" s="121"/>
      <c r="L210" s="34"/>
      <c r="M210" s="34"/>
      <c r="N210" s="34"/>
      <c r="O210" s="34"/>
      <c r="P210" s="33"/>
      <c r="Q210" s="33"/>
      <c r="R210" s="33"/>
      <c r="S210" s="1"/>
      <c r="T210" s="12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s="31" customFormat="1">
      <c r="A211" s="203" t="s">
        <v>469</v>
      </c>
      <c r="B211" s="1"/>
      <c r="C211" s="1"/>
      <c r="D211" s="1"/>
      <c r="E211" s="1"/>
      <c r="F211" s="1"/>
      <c r="G211" s="27"/>
      <c r="H211" s="27"/>
      <c r="I211" s="118"/>
      <c r="J211" s="119"/>
      <c r="K211" s="121"/>
      <c r="L211" s="34"/>
      <c r="M211" s="34"/>
      <c r="N211" s="34"/>
      <c r="O211" s="34"/>
      <c r="P211" s="33"/>
      <c r="Q211" s="33"/>
      <c r="R211" s="33"/>
      <c r="S211" s="1"/>
      <c r="T211" s="12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s="31" customFormat="1">
      <c r="A212" s="60"/>
      <c r="B212" s="1"/>
      <c r="C212" s="1"/>
      <c r="D212" s="1"/>
      <c r="E212" s="1"/>
      <c r="F212" s="1">
        <v>3</v>
      </c>
      <c r="G212" s="27"/>
      <c r="H212" s="27"/>
      <c r="I212" s="118"/>
      <c r="J212" s="119"/>
      <c r="K212" s="121"/>
      <c r="L212" s="34"/>
      <c r="M212" s="34"/>
      <c r="N212" s="34"/>
      <c r="O212" s="34"/>
      <c r="P212" s="33"/>
      <c r="Q212" s="33"/>
      <c r="R212" s="33"/>
      <c r="S212" s="1"/>
      <c r="T212" s="12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s="31" customFormat="1">
      <c r="A213" s="60" t="s">
        <v>440</v>
      </c>
      <c r="B213" s="1"/>
      <c r="C213" s="1"/>
      <c r="D213" s="1"/>
      <c r="E213" s="1" t="s">
        <v>396</v>
      </c>
      <c r="F213" s="1" t="s">
        <v>444</v>
      </c>
      <c r="G213" s="27" t="s">
        <v>337</v>
      </c>
      <c r="H213" s="27" t="s">
        <v>338</v>
      </c>
      <c r="I213" s="118"/>
      <c r="J213" s="119" t="s">
        <v>1447</v>
      </c>
      <c r="K213" s="121"/>
      <c r="L213" s="34"/>
      <c r="M213" s="34"/>
      <c r="N213" s="34"/>
      <c r="O213" s="34"/>
      <c r="P213" s="33"/>
      <c r="Q213" s="33"/>
      <c r="R213" s="33" t="s">
        <v>1449</v>
      </c>
      <c r="S213" s="27"/>
      <c r="T213" s="12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s="31" customFormat="1">
      <c r="A214" s="60" t="s">
        <v>2686</v>
      </c>
      <c r="B214" s="127">
        <v>0</v>
      </c>
      <c r="C214" s="126">
        <f ca="1">IF(C184=C215,INT(RAND()*6)+1,C215)</f>
        <v>3</v>
      </c>
      <c r="D214" s="1"/>
      <c r="E214" s="1">
        <v>1</v>
      </c>
      <c r="F214" s="1">
        <f>F212</f>
        <v>3</v>
      </c>
      <c r="G214" s="27" t="str">
        <f t="shared" ref="G214:G220" ca="1" si="146">IF(OR(RIGHT(A214,F214)="0",RIGHT(A214,F214)="1"),INT(RAND()*9+1),RIGHT(A214,F214))</f>
        <v>614</v>
      </c>
      <c r="H214" s="27" t="str">
        <f ca="1">IF(LEFT(G214,1)="0",LEFT(G220,1)&amp;RIGHT(G214,LEN(G214)-1),IF(VALUE(G214)=10,VALUE("1"&amp;RIGHT(G220)),G214))</f>
        <v>614</v>
      </c>
      <c r="I214" s="118">
        <f ca="1">H214*1</f>
        <v>614</v>
      </c>
      <c r="J214" s="119">
        <f ca="1">I214</f>
        <v>614</v>
      </c>
      <c r="K214" s="121">
        <f ca="1">ABS(I214)</f>
        <v>614</v>
      </c>
      <c r="L214" s="34">
        <f ca="1">IF(J214&lt;0,-1,1)</f>
        <v>1</v>
      </c>
      <c r="M214" s="34" t="str">
        <f ca="1">IF(I214&lt;0,E214,"")</f>
        <v/>
      </c>
      <c r="N214" s="34">
        <f ca="1">IF(I214&gt;0,E214,"")</f>
        <v>1</v>
      </c>
      <c r="O214" s="34">
        <f ca="1">SMALL(N214:N223,2)</f>
        <v>2</v>
      </c>
      <c r="P214" s="33">
        <f ca="1">LARGE(K214:K223,1)</f>
        <v>947</v>
      </c>
      <c r="Q214" s="33">
        <f ca="1">VLOOKUP(1,O214:P223,2,FALSE)</f>
        <v>658</v>
      </c>
      <c r="R214" s="33">
        <f ca="1">IF(L224&gt;0,Q214,I214)</f>
        <v>614</v>
      </c>
      <c r="S214" s="1"/>
      <c r="T214" s="125">
        <f ca="1">IF($E$1=1,R214*1,K214*1)</f>
        <v>614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s="31" customFormat="1">
      <c r="A215" s="60" t="s">
        <v>2687</v>
      </c>
      <c r="B215" s="1"/>
      <c r="C215" s="224">
        <f ca="1">INT(RAND()*6)+1</f>
        <v>3</v>
      </c>
      <c r="D215" s="1"/>
      <c r="E215" s="1">
        <v>2</v>
      </c>
      <c r="F215" s="1">
        <f>F212</f>
        <v>3</v>
      </c>
      <c r="G215" s="27" t="str">
        <f t="shared" ca="1" si="146"/>
        <v>725</v>
      </c>
      <c r="H215" s="27" t="str">
        <f ca="1">IF(LEFT(G215,1)="0",LEFT(G220,1)&amp;RIGHT(G215,LEN(G215)-1),IF(VALUE(G215)=10,VALUE("1"&amp;RIGHT(G220)),G215))</f>
        <v>725</v>
      </c>
      <c r="I215" s="118">
        <f ca="1">H215*1</f>
        <v>725</v>
      </c>
      <c r="J215" s="119">
        <f ca="1">J214+I215</f>
        <v>1339</v>
      </c>
      <c r="K215" s="121">
        <f t="shared" ref="K215:K223" ca="1" si="147">ABS(I215)</f>
        <v>725</v>
      </c>
      <c r="L215" s="34">
        <f t="shared" ref="L215:L223" ca="1" si="148">IF(J215&lt;0,-1,1)</f>
        <v>1</v>
      </c>
      <c r="M215" s="34" t="str">
        <f t="shared" ref="M215:M223" ca="1" si="149">IF(I215&lt;0,E215,"")</f>
        <v/>
      </c>
      <c r="N215" s="34">
        <f t="shared" ref="N215:N223" ca="1" si="150">IF(I215&gt;0,E215,"")</f>
        <v>2</v>
      </c>
      <c r="O215" s="34">
        <f ca="1">SMALL(N214:N223,3)</f>
        <v>4</v>
      </c>
      <c r="P215" s="33">
        <f ca="1">LARGE(K214:K223,2)</f>
        <v>725</v>
      </c>
      <c r="Q215" s="33">
        <f ca="1">VLOOKUP(2,O214:P223,2,FALSE)</f>
        <v>947</v>
      </c>
      <c r="R215" s="33">
        <f ca="1">IF(L224&gt;0,Q215,I215)</f>
        <v>725</v>
      </c>
      <c r="S215" s="1"/>
      <c r="T215" s="125">
        <f t="shared" ref="T215:T223" ca="1" si="151">IF($E$1=1,R215*1,K215*1)</f>
        <v>725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s="31" customFormat="1">
      <c r="A216" s="60" t="s">
        <v>2688</v>
      </c>
      <c r="B216" s="1"/>
      <c r="C216" s="1"/>
      <c r="D216" s="1"/>
      <c r="E216" s="1">
        <v>3</v>
      </c>
      <c r="F216" s="1">
        <f>F212</f>
        <v>3</v>
      </c>
      <c r="G216" s="27" t="str">
        <f t="shared" ca="1" si="146"/>
        <v>947</v>
      </c>
      <c r="H216" s="27" t="str">
        <f ca="1">IF(LEFT(G216,1)="0",LEFT(G220,1)&amp;RIGHT(G216,LEN(G216)-1),IF(VALUE(G216)=10,VALUE("1"&amp;RIGHT(G220)),G216))</f>
        <v>947</v>
      </c>
      <c r="I216" s="118">
        <f ca="1">IF(C214&lt;=3,H216*-1,H216*1)</f>
        <v>-947</v>
      </c>
      <c r="J216" s="119">
        <f t="shared" ref="J216:J223" ca="1" si="152">J215+I216</f>
        <v>392</v>
      </c>
      <c r="K216" s="121">
        <f t="shared" ca="1" si="147"/>
        <v>947</v>
      </c>
      <c r="L216" s="34">
        <f t="shared" ca="1" si="148"/>
        <v>1</v>
      </c>
      <c r="M216" s="34">
        <f t="shared" ca="1" si="149"/>
        <v>3</v>
      </c>
      <c r="N216" s="34" t="str">
        <f t="shared" ca="1" si="150"/>
        <v/>
      </c>
      <c r="O216" s="34">
        <f ca="1">SMALL(N214:N223,1)</f>
        <v>1</v>
      </c>
      <c r="P216" s="33">
        <f ca="1">LARGE(K214:K223,3)</f>
        <v>658</v>
      </c>
      <c r="Q216" s="33">
        <f ca="1">VLOOKUP(3,O214:P223,2,FALSE)</f>
        <v>-169</v>
      </c>
      <c r="R216" s="33">
        <f ca="1">IF(L224&gt;0,Q216,I216)</f>
        <v>-947</v>
      </c>
      <c r="S216" s="1"/>
      <c r="T216" s="125">
        <f t="shared" ca="1" si="151"/>
        <v>-947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31" customFormat="1">
      <c r="A217" s="60" t="s">
        <v>2689</v>
      </c>
      <c r="B217" s="1"/>
      <c r="C217" s="1"/>
      <c r="D217" s="1"/>
      <c r="E217" s="1">
        <v>4</v>
      </c>
      <c r="F217" s="1">
        <f>F212</f>
        <v>3</v>
      </c>
      <c r="G217" s="27" t="str">
        <f t="shared" ca="1" si="146"/>
        <v>492</v>
      </c>
      <c r="H217" s="27" t="str">
        <f ca="1">IF(LEFT(G217,1)="0",LEFT(G220,1)&amp;RIGHT(G217,LEN(G217)-1),IF(VALUE(G217)=10,VALUE("1"&amp;RIGHT(G220)),G217))</f>
        <v>492</v>
      </c>
      <c r="I217" s="118">
        <f ca="1">IF(OR(C214=4,C214=5),H217*-1,H217*1)</f>
        <v>492</v>
      </c>
      <c r="J217" s="119">
        <f t="shared" ca="1" si="152"/>
        <v>884</v>
      </c>
      <c r="K217" s="121">
        <f t="shared" ca="1" si="147"/>
        <v>492</v>
      </c>
      <c r="L217" s="34">
        <f t="shared" ca="1" si="148"/>
        <v>1</v>
      </c>
      <c r="M217" s="34" t="str">
        <f t="shared" ca="1" si="149"/>
        <v/>
      </c>
      <c r="N217" s="34">
        <f t="shared" ca="1" si="150"/>
        <v>4</v>
      </c>
      <c r="O217" s="34">
        <f ca="1">SMALL(N214:N223,5)</f>
        <v>6</v>
      </c>
      <c r="P217" s="33">
        <f ca="1">LARGE(K214:K223,4)</f>
        <v>614</v>
      </c>
      <c r="Q217" s="33">
        <f ca="1">VLOOKUP(4,O214:P223,2,FALSE)</f>
        <v>725</v>
      </c>
      <c r="R217" s="33">
        <f ca="1">IF(L224&gt;0,Q217,I217)</f>
        <v>492</v>
      </c>
      <c r="S217" s="1"/>
      <c r="T217" s="125">
        <f t="shared" ca="1" si="151"/>
        <v>492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31" customFormat="1">
      <c r="A218" s="60" t="s">
        <v>2690</v>
      </c>
      <c r="B218" s="1"/>
      <c r="C218" s="1"/>
      <c r="D218" s="1"/>
      <c r="E218" s="1">
        <v>5</v>
      </c>
      <c r="F218" s="1">
        <f>F212</f>
        <v>3</v>
      </c>
      <c r="G218" s="27" t="str">
        <f t="shared" ca="1" si="146"/>
        <v>058</v>
      </c>
      <c r="H218" s="27" t="str">
        <f ca="1">IF(LEFT(G218,1)="0",LEFT(G214,1)&amp;RIGHT(G218,LEN(G218)-1),IF(VALUE(G218)=10,VALUE("1"&amp;RIGHT(G214)),G218))</f>
        <v>658</v>
      </c>
      <c r="I218" s="118">
        <f ca="1">IF(OR(C214=1,C214=6),H218*-1,H218*1)</f>
        <v>658</v>
      </c>
      <c r="J218" s="119">
        <f t="shared" ca="1" si="152"/>
        <v>1542</v>
      </c>
      <c r="K218" s="121">
        <f t="shared" ca="1" si="147"/>
        <v>658</v>
      </c>
      <c r="L218" s="34">
        <f t="shared" ca="1" si="148"/>
        <v>1</v>
      </c>
      <c r="M218" s="34" t="str">
        <f t="shared" ca="1" si="149"/>
        <v/>
      </c>
      <c r="N218" s="34">
        <f t="shared" ca="1" si="150"/>
        <v>5</v>
      </c>
      <c r="O218" s="34">
        <f ca="1">SMALL(N214:N223,4)</f>
        <v>5</v>
      </c>
      <c r="P218" s="33">
        <f ca="1">LARGE(K214:K223,5)</f>
        <v>503</v>
      </c>
      <c r="Q218" s="33">
        <f ca="1">VLOOKUP(5,O214:P223,2,FALSE)</f>
        <v>503</v>
      </c>
      <c r="R218" s="33">
        <f ca="1">IF(L224&gt;0,Q218,I218)</f>
        <v>658</v>
      </c>
      <c r="S218" s="1"/>
      <c r="T218" s="125">
        <f t="shared" ca="1" si="151"/>
        <v>658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31" customFormat="1">
      <c r="A219" s="60" t="s">
        <v>2691</v>
      </c>
      <c r="B219" s="1"/>
      <c r="C219" s="1"/>
      <c r="D219" s="1"/>
      <c r="E219" s="1">
        <v>6</v>
      </c>
      <c r="F219" s="1">
        <f>F212</f>
        <v>3</v>
      </c>
      <c r="G219" s="27" t="str">
        <f t="shared" ca="1" si="146"/>
        <v>169</v>
      </c>
      <c r="H219" s="27" t="str">
        <f ca="1">IF(LEFT(G219,1)="0",LEFT(G214,1)&amp;RIGHT(G219,LEN(G219)-1),IF(VALUE(G219)=10,VALUE("1"&amp;RIGHT(G214)),G219))</f>
        <v>169</v>
      </c>
      <c r="I219" s="118">
        <f ca="1">IF(OR(C214=2,C214=4),H219*-1,H219*1)</f>
        <v>169</v>
      </c>
      <c r="J219" s="119">
        <f t="shared" ca="1" si="152"/>
        <v>1711</v>
      </c>
      <c r="K219" s="121">
        <f t="shared" ca="1" si="147"/>
        <v>169</v>
      </c>
      <c r="L219" s="34">
        <f t="shared" ca="1" si="148"/>
        <v>1</v>
      </c>
      <c r="M219" s="34" t="str">
        <f t="shared" ca="1" si="149"/>
        <v/>
      </c>
      <c r="N219" s="34">
        <f t="shared" ca="1" si="150"/>
        <v>6</v>
      </c>
      <c r="O219" s="34">
        <f ca="1">SMALL(M214:M223,2)</f>
        <v>7</v>
      </c>
      <c r="P219" s="33">
        <f ca="1">LARGE(K214:K223,6)*-1</f>
        <v>-492</v>
      </c>
      <c r="Q219" s="33">
        <f ca="1">VLOOKUP(6,O214:P223,2,FALSE)</f>
        <v>614</v>
      </c>
      <c r="R219" s="33">
        <f ca="1">IF(L224&gt;0,Q219,I219)</f>
        <v>169</v>
      </c>
      <c r="S219" s="1"/>
      <c r="T219" s="125">
        <f t="shared" ca="1" si="151"/>
        <v>169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31" customFormat="1">
      <c r="A220" s="60" t="s">
        <v>2692</v>
      </c>
      <c r="B220" s="1"/>
      <c r="C220" s="1"/>
      <c r="D220" s="1"/>
      <c r="E220" s="1">
        <v>7</v>
      </c>
      <c r="F220" s="1">
        <f>F212</f>
        <v>3</v>
      </c>
      <c r="G220" s="27" t="str">
        <f t="shared" ca="1" si="146"/>
        <v>381</v>
      </c>
      <c r="H220" s="27" t="str">
        <f ca="1">IF(LEFT(G220,1)="0",LEFT(G214,1)&amp;RIGHT(G220,LEN(G220)-1),IF(VALUE(G220)=10,VALUE("1"&amp;RIGHT(G214)),G220))</f>
        <v>381</v>
      </c>
      <c r="I220" s="131">
        <f ca="1">IF(OR(C214=3,C214=5,C214=6),H220*-1,H220*1)</f>
        <v>-381</v>
      </c>
      <c r="J220" s="119">
        <f t="shared" ca="1" si="152"/>
        <v>1330</v>
      </c>
      <c r="K220" s="121">
        <f t="shared" ca="1" si="147"/>
        <v>381</v>
      </c>
      <c r="L220" s="34">
        <f t="shared" ca="1" si="148"/>
        <v>1</v>
      </c>
      <c r="M220" s="34">
        <f t="shared" ca="1" si="149"/>
        <v>7</v>
      </c>
      <c r="N220" s="34" t="str">
        <f t="shared" ca="1" si="150"/>
        <v/>
      </c>
      <c r="O220" s="34">
        <f ca="1">SMALL(N214:N223,7)</f>
        <v>9</v>
      </c>
      <c r="P220" s="33">
        <f ca="1">LARGE(K214:K223,7)*1</f>
        <v>381</v>
      </c>
      <c r="Q220" s="33">
        <f ca="1">VLOOKUP(7,O214:P223,2,FALSE)</f>
        <v>-492</v>
      </c>
      <c r="R220" s="33">
        <f ca="1">IF(L224&gt;0,Q220,I220)</f>
        <v>-381</v>
      </c>
      <c r="S220" s="1"/>
      <c r="T220" s="125">
        <f t="shared" ca="1" si="151"/>
        <v>-381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31" customFormat="1">
      <c r="A221" s="60" t="s">
        <v>2693</v>
      </c>
      <c r="B221" s="1"/>
      <c r="C221" s="1"/>
      <c r="D221" s="1"/>
      <c r="E221" s="1">
        <v>8</v>
      </c>
      <c r="F221" s="1">
        <f>F212</f>
        <v>3</v>
      </c>
      <c r="G221" s="27" t="str">
        <f ca="1">IF(OR(LEFT(A221,F221)="0",LEFT(A221,F221)="1"),INT(RAND()*9+1),LEFT(A221,F221))</f>
        <v>279</v>
      </c>
      <c r="H221" s="27" t="str">
        <f ca="1">IF(LEFT(G221,1)="0",INT(RAND()*9+1)&amp;RIGHT(G221,LEN(G221)-1),IF(VALUE(G221)=10,VALUE("1"&amp;RIGHT(G214)),G221))</f>
        <v>279</v>
      </c>
      <c r="I221" s="118">
        <f ca="1">H221*1</f>
        <v>279</v>
      </c>
      <c r="J221" s="119">
        <f t="shared" ca="1" si="152"/>
        <v>1609</v>
      </c>
      <c r="K221" s="121">
        <f t="shared" ca="1" si="147"/>
        <v>279</v>
      </c>
      <c r="L221" s="34">
        <f t="shared" ca="1" si="148"/>
        <v>1</v>
      </c>
      <c r="M221" s="34" t="str">
        <f t="shared" ca="1" si="149"/>
        <v/>
      </c>
      <c r="N221" s="34">
        <f t="shared" ca="1" si="150"/>
        <v>8</v>
      </c>
      <c r="O221" s="34">
        <f ca="1">SMALL(N214:N223,8)</f>
        <v>10</v>
      </c>
      <c r="P221" s="33">
        <f ca="1">LARGE(K214:K223,8)*-1</f>
        <v>-279</v>
      </c>
      <c r="Q221" s="33">
        <f ca="1">VLOOKUP(8,O214:P223,2,FALSE)</f>
        <v>270</v>
      </c>
      <c r="R221" s="33">
        <f ca="1">IF(L224&gt;0,Q221,I221)</f>
        <v>279</v>
      </c>
      <c r="S221" s="1"/>
      <c r="T221" s="125">
        <f t="shared" ca="1" si="151"/>
        <v>279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31" customFormat="1">
      <c r="A222" s="60" t="s">
        <v>2694</v>
      </c>
      <c r="B222" s="1"/>
      <c r="C222" s="1"/>
      <c r="D222" s="1"/>
      <c r="E222" s="1">
        <v>9</v>
      </c>
      <c r="F222" s="1">
        <f>F212</f>
        <v>3</v>
      </c>
      <c r="G222" s="27" t="str">
        <f ca="1">IF(OR(RIGHT(A222,F222)="0",RIGHT(A222,F222)="1"),INT(RAND()*9+1),RIGHT(A222,F222))</f>
        <v>270</v>
      </c>
      <c r="H222" s="27" t="str">
        <f ca="1">IF(LEFT(G222,1)="0",INT(RAND()*9+1)&amp;RIGHT(G222,LEN(G222)-1),IF(VALUE(G222)=10,VALUE("1"&amp;RIGHT(G214)),G222))</f>
        <v>270</v>
      </c>
      <c r="I222" s="118">
        <f ca="1">H222*1</f>
        <v>270</v>
      </c>
      <c r="J222" s="119">
        <f t="shared" ca="1" si="152"/>
        <v>1879</v>
      </c>
      <c r="K222" s="121">
        <f t="shared" ca="1" si="147"/>
        <v>270</v>
      </c>
      <c r="L222" s="34">
        <f t="shared" ca="1" si="148"/>
        <v>1</v>
      </c>
      <c r="M222" s="34" t="str">
        <f t="shared" ca="1" si="149"/>
        <v/>
      </c>
      <c r="N222" s="34">
        <f t="shared" ca="1" si="150"/>
        <v>9</v>
      </c>
      <c r="O222" s="34">
        <f ca="1">SMALL(N214:N223,6)</f>
        <v>8</v>
      </c>
      <c r="P222" s="33">
        <f ca="1">LARGE(K214:K223,9)</f>
        <v>270</v>
      </c>
      <c r="Q222" s="33">
        <f ca="1">VLOOKUP(9,O214:P223,2,FALSE)</f>
        <v>381</v>
      </c>
      <c r="R222" s="33">
        <f ca="1">IF(L224&gt;0,Q222,I222)</f>
        <v>270</v>
      </c>
      <c r="S222" s="1"/>
      <c r="T222" s="125">
        <f t="shared" ca="1" si="151"/>
        <v>270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31" customFormat="1">
      <c r="A223" s="60" t="s">
        <v>2695</v>
      </c>
      <c r="B223" s="1"/>
      <c r="C223" s="1"/>
      <c r="D223" s="1"/>
      <c r="E223" s="1">
        <v>10</v>
      </c>
      <c r="F223" s="1">
        <f>F212</f>
        <v>3</v>
      </c>
      <c r="G223" s="27" t="str">
        <f ca="1">IF(OR(RIGHT(A223,F223)="0",RIGHT(A223,F223)="1"),INT(RAND()*9+1),RIGHT(A223,F223))</f>
        <v>503</v>
      </c>
      <c r="H223" s="27" t="str">
        <f ca="1">IF(LEFT(G223,1)="0",INT(RAND()*9+1)&amp;RIGHT(G223,LEN(G223)-1),IF(VALUE(G223)=10,VALUE("1"&amp;RIGHT(G214)),G223))</f>
        <v>503</v>
      </c>
      <c r="I223" s="118">
        <f ca="1">H223*1</f>
        <v>503</v>
      </c>
      <c r="J223" s="119">
        <f t="shared" ca="1" si="152"/>
        <v>2382</v>
      </c>
      <c r="K223" s="121">
        <f t="shared" ca="1" si="147"/>
        <v>503</v>
      </c>
      <c r="L223" s="34">
        <f t="shared" ca="1" si="148"/>
        <v>1</v>
      </c>
      <c r="M223" s="34" t="str">
        <f t="shared" ca="1" si="149"/>
        <v/>
      </c>
      <c r="N223" s="34">
        <f t="shared" ca="1" si="150"/>
        <v>10</v>
      </c>
      <c r="O223" s="34">
        <f ca="1">SMALL(M214:M223,1)</f>
        <v>3</v>
      </c>
      <c r="P223" s="33">
        <f ca="1">LARGE(K214:K223,10)*-1</f>
        <v>-169</v>
      </c>
      <c r="Q223" s="33">
        <f ca="1">VLOOKUP(10,O214:P223,2,FALSE)</f>
        <v>-279</v>
      </c>
      <c r="R223" s="33">
        <f ca="1">IF(L224&gt;0,Q223,I223)</f>
        <v>503</v>
      </c>
      <c r="S223" s="1"/>
      <c r="T223" s="125">
        <f t="shared" ca="1" si="151"/>
        <v>503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31" customFormat="1">
      <c r="A224" s="60"/>
      <c r="B224" s="1"/>
      <c r="C224" s="1"/>
      <c r="D224" s="1"/>
      <c r="E224" s="1"/>
      <c r="F224" s="1"/>
      <c r="G224" s="27"/>
      <c r="H224" s="27"/>
      <c r="I224" s="118"/>
      <c r="J224" s="119"/>
      <c r="K224" s="121"/>
      <c r="L224" s="34">
        <f ca="1">COUNTIF(L214:L223,-1)</f>
        <v>0</v>
      </c>
      <c r="M224" s="34"/>
      <c r="N224" s="34"/>
      <c r="O224" s="34"/>
      <c r="P224" s="33"/>
      <c r="Q224" s="33"/>
      <c r="R224" s="33"/>
      <c r="S224" s="1"/>
      <c r="T224" s="12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31" customFormat="1">
      <c r="A225" s="60"/>
      <c r="B225" s="1"/>
      <c r="C225" s="1"/>
      <c r="D225" s="1"/>
      <c r="E225" s="1"/>
      <c r="F225" s="1"/>
      <c r="G225" s="27"/>
      <c r="H225" s="27"/>
      <c r="I225" s="118"/>
      <c r="J225" s="119"/>
      <c r="K225" s="121"/>
      <c r="L225" s="34"/>
      <c r="M225" s="34"/>
      <c r="N225" s="34"/>
      <c r="O225" s="34"/>
      <c r="P225" s="33"/>
      <c r="Q225" s="33"/>
      <c r="R225" s="33"/>
      <c r="S225" s="1"/>
      <c r="T225" s="12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31" customFormat="1">
      <c r="A226" s="203" t="s">
        <v>468</v>
      </c>
      <c r="B226" s="1"/>
      <c r="C226" s="1"/>
      <c r="D226" s="1"/>
      <c r="E226" s="1"/>
      <c r="F226" s="1"/>
      <c r="G226" s="27"/>
      <c r="H226" s="27"/>
      <c r="I226" s="118"/>
      <c r="J226" s="119"/>
      <c r="K226" s="121"/>
      <c r="L226" s="34"/>
      <c r="M226" s="34"/>
      <c r="N226" s="34"/>
      <c r="O226" s="34"/>
      <c r="P226" s="33"/>
      <c r="Q226" s="33"/>
      <c r="R226" s="33"/>
      <c r="S226" s="1"/>
      <c r="T226" s="12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31" customFormat="1">
      <c r="A227" s="60"/>
      <c r="B227" s="1"/>
      <c r="C227" s="1"/>
      <c r="D227" s="1"/>
      <c r="E227" s="1"/>
      <c r="F227" s="1">
        <v>3</v>
      </c>
      <c r="G227" s="27"/>
      <c r="H227" s="27"/>
      <c r="I227" s="118"/>
      <c r="J227" s="119"/>
      <c r="K227" s="121"/>
      <c r="L227" s="34"/>
      <c r="M227" s="34"/>
      <c r="N227" s="34"/>
      <c r="O227" s="34"/>
      <c r="P227" s="33"/>
      <c r="Q227" s="33"/>
      <c r="R227" s="33"/>
      <c r="S227" s="1"/>
      <c r="T227" s="12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31" customFormat="1">
      <c r="A228" s="60" t="s">
        <v>440</v>
      </c>
      <c r="B228" s="28" t="s">
        <v>340</v>
      </c>
      <c r="C228" s="28" t="s">
        <v>340</v>
      </c>
      <c r="D228" s="1"/>
      <c r="E228" s="1" t="s">
        <v>396</v>
      </c>
      <c r="F228" s="1" t="s">
        <v>444</v>
      </c>
      <c r="G228" s="27" t="s">
        <v>337</v>
      </c>
      <c r="H228" s="27" t="s">
        <v>338</v>
      </c>
      <c r="I228" s="118"/>
      <c r="J228" s="119" t="s">
        <v>1447</v>
      </c>
      <c r="K228" s="121"/>
      <c r="L228" s="34"/>
      <c r="M228" s="34"/>
      <c r="N228" s="34"/>
      <c r="O228" s="34"/>
      <c r="P228" s="33"/>
      <c r="Q228" s="33"/>
      <c r="R228" s="33" t="s">
        <v>1449</v>
      </c>
      <c r="S228" s="27"/>
      <c r="T228" s="12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31" customFormat="1">
      <c r="A229" s="60" t="s">
        <v>2696</v>
      </c>
      <c r="B229" s="127">
        <v>0</v>
      </c>
      <c r="C229" s="127">
        <v>0</v>
      </c>
      <c r="D229" s="1"/>
      <c r="E229" s="1">
        <v>1</v>
      </c>
      <c r="F229" s="1">
        <f>F227</f>
        <v>3</v>
      </c>
      <c r="G229" s="27" t="str">
        <f ca="1">IF(OR(RIGHT(A229,F229)="0",RIGHT(A229,F229)="1"),INT(RAND()*9+1),RIGHT(A229,F229))</f>
        <v>086</v>
      </c>
      <c r="H229" s="27" t="str">
        <f ca="1">IF(LEFT(G229,1)="0",LEFT(G235,1)&amp;RIGHT(G229,LEN(G229)-1),IF(VALUE(G229)=10,VALUE("1"&amp;RIGHT(G235)),G229))</f>
        <v>386</v>
      </c>
      <c r="I229" s="118">
        <f ca="1">H229*1</f>
        <v>386</v>
      </c>
      <c r="J229" s="119">
        <f ca="1">I229</f>
        <v>386</v>
      </c>
      <c r="K229" s="121">
        <f ca="1">ABS(I229)</f>
        <v>386</v>
      </c>
      <c r="L229" s="34">
        <f ca="1">IF(J229&lt;0,-1,1)</f>
        <v>1</v>
      </c>
      <c r="M229" s="34" t="str">
        <f ca="1">IF(I229&lt;0,E229,"")</f>
        <v/>
      </c>
      <c r="N229" s="34">
        <f ca="1">IF(I229&gt;0,E229,"")</f>
        <v>1</v>
      </c>
      <c r="O229" s="34">
        <f ca="1">SMALL(N229:N238,2)</f>
        <v>2</v>
      </c>
      <c r="P229" s="33">
        <f ca="1">LARGE(K229:K238,1)</f>
        <v>975</v>
      </c>
      <c r="Q229" s="33">
        <f ca="1">VLOOKUP(1,O229:P238,2,FALSE)</f>
        <v>753</v>
      </c>
      <c r="R229" s="33">
        <f ca="1">IF(L239&gt;0,Q229,I229)</f>
        <v>386</v>
      </c>
      <c r="S229" s="1"/>
      <c r="T229" s="125">
        <f ca="1">IF($E$1=1,R229*1,K229*1)</f>
        <v>386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31" customFormat="1">
      <c r="A230" s="60" t="s">
        <v>2697</v>
      </c>
      <c r="B230" s="1"/>
      <c r="C230" s="1"/>
      <c r="D230" s="1"/>
      <c r="E230" s="1">
        <v>2</v>
      </c>
      <c r="F230" s="1">
        <f>F227</f>
        <v>3</v>
      </c>
      <c r="G230" s="27" t="str">
        <f t="shared" ref="G230:G237" ca="1" si="153">IF(OR(RIGHT(A230,F230)="0",RIGHT(A230,F230)="1"),INT(RAND()*9+1),RIGHT(A230,F230))</f>
        <v>197</v>
      </c>
      <c r="H230" s="27" t="str">
        <f ca="1">IF(LEFT(G230,1)="0",LEFT(G235,1)&amp;RIGHT(G230,LEN(G230)-1),IF(VALUE(G230)=10,VALUE("1"&amp;RIGHT(G235)),G230))</f>
        <v>197</v>
      </c>
      <c r="I230" s="118">
        <f ca="1">H230*1</f>
        <v>197</v>
      </c>
      <c r="J230" s="119">
        <f ca="1">J229+I230</f>
        <v>583</v>
      </c>
      <c r="K230" s="121">
        <f t="shared" ref="K230:K238" ca="1" si="154">ABS(I230)</f>
        <v>197</v>
      </c>
      <c r="L230" s="34">
        <f t="shared" ref="L230:L238" ca="1" si="155">IF(J230&lt;0,-1,1)</f>
        <v>1</v>
      </c>
      <c r="M230" s="34" t="str">
        <f t="shared" ref="M230:M238" ca="1" si="156">IF(I230&lt;0,E230,"")</f>
        <v/>
      </c>
      <c r="N230" s="34">
        <f t="shared" ref="N230:N238" ca="1" si="157">IF(I230&gt;0,E230,"")</f>
        <v>2</v>
      </c>
      <c r="O230" s="34">
        <f ca="1">SMALL(N229:N238,3)</f>
        <v>3</v>
      </c>
      <c r="P230" s="33">
        <f ca="1">LARGE(K229:K238,2)</f>
        <v>864</v>
      </c>
      <c r="Q230" s="33">
        <f ca="1">VLOOKUP(2,O229:P238,2,FALSE)</f>
        <v>975</v>
      </c>
      <c r="R230" s="33">
        <f ca="1">IF(L239&gt;0,Q230,I230)</f>
        <v>197</v>
      </c>
      <c r="S230" s="1"/>
      <c r="T230" s="125">
        <f t="shared" ref="T230:T238" ca="1" si="158">IF($E$1=1,R230*1,K230*1)</f>
        <v>197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31" customFormat="1">
      <c r="A231" s="60" t="s">
        <v>2698</v>
      </c>
      <c r="B231" s="1"/>
      <c r="C231" s="1"/>
      <c r="D231" s="1"/>
      <c r="E231" s="1">
        <v>3</v>
      </c>
      <c r="F231" s="1">
        <f>F227</f>
        <v>3</v>
      </c>
      <c r="G231" s="27" t="str">
        <f t="shared" ca="1" si="153"/>
        <v>975</v>
      </c>
      <c r="H231" s="27" t="str">
        <f ca="1">IF(LEFT(G231,1)="0",LEFT(G235,1)&amp;RIGHT(G231,LEN(G231)-1),IF(VALUE(G231)=10,VALUE("1"&amp;RIGHT(G235)),G231))</f>
        <v>975</v>
      </c>
      <c r="I231" s="118">
        <f ca="1">IF(AND(C229&gt;=1,C229&lt;=5),H231*-1,H231*1)</f>
        <v>975</v>
      </c>
      <c r="J231" s="119">
        <f t="shared" ref="J231:J238" ca="1" si="159">J230+I231</f>
        <v>1558</v>
      </c>
      <c r="K231" s="121">
        <f t="shared" ca="1" si="154"/>
        <v>975</v>
      </c>
      <c r="L231" s="34">
        <f t="shared" ca="1" si="155"/>
        <v>1</v>
      </c>
      <c r="M231" s="34" t="str">
        <f t="shared" ca="1" si="156"/>
        <v/>
      </c>
      <c r="N231" s="34">
        <f t="shared" ca="1" si="157"/>
        <v>3</v>
      </c>
      <c r="O231" s="34">
        <f ca="1">SMALL(N229:N238,1)</f>
        <v>1</v>
      </c>
      <c r="P231" s="33">
        <f ca="1">LARGE(K229:K238,3)</f>
        <v>753</v>
      </c>
      <c r="Q231" s="33">
        <f ca="1">VLOOKUP(3,O229:P238,2,FALSE)</f>
        <v>864</v>
      </c>
      <c r="R231" s="33">
        <f ca="1">IF(L239&gt;0,Q231,I231)</f>
        <v>975</v>
      </c>
      <c r="S231" s="1"/>
      <c r="T231" s="125">
        <f t="shared" ca="1" si="158"/>
        <v>975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31" customFormat="1">
      <c r="A232" s="60" t="s">
        <v>2699</v>
      </c>
      <c r="B232" s="1"/>
      <c r="C232" s="1"/>
      <c r="D232" s="1"/>
      <c r="E232" s="1">
        <v>4</v>
      </c>
      <c r="F232" s="1">
        <f>F227</f>
        <v>3</v>
      </c>
      <c r="G232" s="27" t="str">
        <f t="shared" ca="1" si="153"/>
        <v>864</v>
      </c>
      <c r="H232" s="27" t="str">
        <f ca="1">IF(LEFT(G232,1)="0",LEFT(G235,1)&amp;RIGHT(G232,LEN(G232)-1),IF(VALUE(G232)=10,VALUE("1"&amp;RIGHT(G235)),G232))</f>
        <v>864</v>
      </c>
      <c r="I232" s="118">
        <f ca="1">IF(C229&gt;=4,H232*-1,H232*1)</f>
        <v>864</v>
      </c>
      <c r="J232" s="119">
        <f t="shared" ca="1" si="159"/>
        <v>2422</v>
      </c>
      <c r="K232" s="121">
        <f t="shared" ca="1" si="154"/>
        <v>864</v>
      </c>
      <c r="L232" s="34">
        <f t="shared" ca="1" si="155"/>
        <v>1</v>
      </c>
      <c r="M232" s="34" t="str">
        <f t="shared" ca="1" si="156"/>
        <v/>
      </c>
      <c r="N232" s="34">
        <f t="shared" ca="1" si="157"/>
        <v>4</v>
      </c>
      <c r="O232" s="34">
        <f ca="1">SMALL(N229:N238,5)</f>
        <v>5</v>
      </c>
      <c r="P232" s="33">
        <f ca="1">LARGE(K229:K238,4)</f>
        <v>708</v>
      </c>
      <c r="Q232" s="33">
        <f ca="1">VLOOKUP(4,O229:P238,2,FALSE)</f>
        <v>642</v>
      </c>
      <c r="R232" s="33">
        <f ca="1">IF(L239&gt;0,Q232,I232)</f>
        <v>864</v>
      </c>
      <c r="S232" s="1"/>
      <c r="T232" s="125">
        <f t="shared" ca="1" si="158"/>
        <v>864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31" customFormat="1">
      <c r="A233" s="60" t="s">
        <v>2700</v>
      </c>
      <c r="B233" s="1"/>
      <c r="C233" s="1"/>
      <c r="D233" s="1"/>
      <c r="E233" s="1">
        <v>5</v>
      </c>
      <c r="F233" s="1">
        <f>F227</f>
        <v>3</v>
      </c>
      <c r="G233" s="27" t="str">
        <f t="shared" ca="1" si="153"/>
        <v>420</v>
      </c>
      <c r="H233" s="27" t="str">
        <f ca="1">IF(LEFT(G233,1)="0",LEFT(G229,1)&amp;RIGHT(G233,LEN(G233)-1),IF(VALUE(G233)=10,VALUE("1"&amp;RIGHT(G229)),G233))</f>
        <v>420</v>
      </c>
      <c r="I233" s="118">
        <f ca="1">IF(OR(C229=1,C229=2,C229=7),H233*-1,H233*1)</f>
        <v>420</v>
      </c>
      <c r="J233" s="119">
        <f t="shared" ca="1" si="159"/>
        <v>2842</v>
      </c>
      <c r="K233" s="121">
        <f t="shared" ca="1" si="154"/>
        <v>420</v>
      </c>
      <c r="L233" s="34">
        <f t="shared" ca="1" si="155"/>
        <v>1</v>
      </c>
      <c r="M233" s="34" t="str">
        <f t="shared" ca="1" si="156"/>
        <v/>
      </c>
      <c r="N233" s="34">
        <f t="shared" ca="1" si="157"/>
        <v>5</v>
      </c>
      <c r="O233" s="34">
        <f ca="1">SMALL(N229:N238,4)</f>
        <v>4</v>
      </c>
      <c r="P233" s="33">
        <f ca="1">LARGE(K229:K238,5)</f>
        <v>642</v>
      </c>
      <c r="Q233" s="33">
        <f ca="1">VLOOKUP(5,O229:P238,2,FALSE)</f>
        <v>708</v>
      </c>
      <c r="R233" s="33">
        <f ca="1">IF(L239&gt;0,Q233,I233)</f>
        <v>420</v>
      </c>
      <c r="S233" s="1"/>
      <c r="T233" s="125">
        <f t="shared" ca="1" si="158"/>
        <v>420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31" customFormat="1">
      <c r="A234" s="60" t="s">
        <v>2701</v>
      </c>
      <c r="B234" s="1"/>
      <c r="C234" s="1"/>
      <c r="D234" s="1"/>
      <c r="E234" s="1">
        <v>6</v>
      </c>
      <c r="F234" s="1">
        <f>F227</f>
        <v>3</v>
      </c>
      <c r="G234" s="27" t="str">
        <f t="shared" ca="1" si="153"/>
        <v>753</v>
      </c>
      <c r="H234" s="27" t="str">
        <f ca="1">IF(LEFT(G234,1)="0",LEFT(G229,1)&amp;RIGHT(G234,LEN(G234)-1),IF(VALUE(G234)=10,VALUE("1"&amp;RIGHT(G229)),G234))</f>
        <v>753</v>
      </c>
      <c r="I234" s="118">
        <f ca="1">IF(OR(C229=2,C229=3,C229=4,,C229=6),H234*-1,H234*1)</f>
        <v>753</v>
      </c>
      <c r="J234" s="119">
        <f t="shared" ca="1" si="159"/>
        <v>3595</v>
      </c>
      <c r="K234" s="121">
        <f t="shared" ca="1" si="154"/>
        <v>753</v>
      </c>
      <c r="L234" s="34">
        <f t="shared" ca="1" si="155"/>
        <v>1</v>
      </c>
      <c r="M234" s="34" t="str">
        <f t="shared" ca="1" si="156"/>
        <v/>
      </c>
      <c r="N234" s="34">
        <f t="shared" ca="1" si="157"/>
        <v>6</v>
      </c>
      <c r="O234" s="34" t="e">
        <f ca="1">SMALL(M229:M238,2)</f>
        <v>#NUM!</v>
      </c>
      <c r="P234" s="33">
        <f ca="1">LARGE(K229:K238,6)*-1</f>
        <v>-420</v>
      </c>
      <c r="Q234" s="33">
        <f ca="1">VLOOKUP(6,O229:P238,2,FALSE)</f>
        <v>208</v>
      </c>
      <c r="R234" s="33">
        <f ca="1">IF(L239&gt;0,Q234,I234)</f>
        <v>753</v>
      </c>
      <c r="S234" s="1"/>
      <c r="T234" s="125">
        <f t="shared" ca="1" si="158"/>
        <v>753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31" customFormat="1">
      <c r="A235" s="60" t="s">
        <v>2702</v>
      </c>
      <c r="B235" s="1"/>
      <c r="C235" s="1"/>
      <c r="D235" s="1"/>
      <c r="E235" s="1">
        <v>7</v>
      </c>
      <c r="F235" s="1">
        <f>F227</f>
        <v>3</v>
      </c>
      <c r="G235" s="27" t="str">
        <f t="shared" ca="1" si="153"/>
        <v>319</v>
      </c>
      <c r="H235" s="27" t="str">
        <f ca="1">IF(LEFT(G235,1)="0",LEFT(G229,1)&amp;RIGHT(G235,LEN(G235)-1),IF(VALUE(G235)=10,VALUE("1"&amp;RIGHT(G229)),G235))</f>
        <v>319</v>
      </c>
      <c r="I235" s="131">
        <f ca="1">IF(OR(C229=1,C229=3,C229&gt;=5),H235*-1,H235*1)</f>
        <v>319</v>
      </c>
      <c r="J235" s="119">
        <f t="shared" ca="1" si="159"/>
        <v>3914</v>
      </c>
      <c r="K235" s="121">
        <f t="shared" ca="1" si="154"/>
        <v>319</v>
      </c>
      <c r="L235" s="34">
        <f t="shared" ca="1" si="155"/>
        <v>1</v>
      </c>
      <c r="M235" s="34" t="str">
        <f t="shared" ca="1" si="156"/>
        <v/>
      </c>
      <c r="N235" s="34">
        <f t="shared" ca="1" si="157"/>
        <v>7</v>
      </c>
      <c r="O235" s="34">
        <f ca="1">SMALL(N229:N238,7)</f>
        <v>7</v>
      </c>
      <c r="P235" s="33">
        <f ca="1">LARGE(K229:K238,7)*1</f>
        <v>386</v>
      </c>
      <c r="Q235" s="33">
        <f ca="1">VLOOKUP(7,O229:P238,2,FALSE)</f>
        <v>386</v>
      </c>
      <c r="R235" s="33">
        <f ca="1">IF(L239&gt;0,Q235,I235)</f>
        <v>319</v>
      </c>
      <c r="S235" s="1"/>
      <c r="T235" s="125">
        <f t="shared" ca="1" si="158"/>
        <v>319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31" customFormat="1">
      <c r="A236" s="60" t="s">
        <v>2703</v>
      </c>
      <c r="B236" s="1"/>
      <c r="C236" s="1"/>
      <c r="D236" s="1"/>
      <c r="E236" s="1">
        <v>8</v>
      </c>
      <c r="F236" s="1">
        <f>F227</f>
        <v>3</v>
      </c>
      <c r="G236" s="27" t="str">
        <f t="shared" ca="1" si="153"/>
        <v>642</v>
      </c>
      <c r="H236" s="27" t="str">
        <f ca="1">IF(LEFT(G236,1)="0",INT(RAND()*9+1)&amp;RIGHT(G236,LEN(G236)-1),IF(VALUE(G236)=10,VALUE("1"&amp;RIGHT(G229)),G236))</f>
        <v>642</v>
      </c>
      <c r="I236" s="118">
        <f ca="1">H236*1</f>
        <v>642</v>
      </c>
      <c r="J236" s="119">
        <f t="shared" ca="1" si="159"/>
        <v>4556</v>
      </c>
      <c r="K236" s="121">
        <f t="shared" ca="1" si="154"/>
        <v>642</v>
      </c>
      <c r="L236" s="34">
        <f t="shared" ca="1" si="155"/>
        <v>1</v>
      </c>
      <c r="M236" s="34" t="str">
        <f t="shared" ca="1" si="156"/>
        <v/>
      </c>
      <c r="N236" s="34">
        <f t="shared" ca="1" si="157"/>
        <v>8</v>
      </c>
      <c r="O236" s="34" t="e">
        <f ca="1">SMALL(M229:M238,3)</f>
        <v>#NUM!</v>
      </c>
      <c r="P236" s="33">
        <f ca="1">LARGE(K229:K238,8)*-1</f>
        <v>-319</v>
      </c>
      <c r="Q236" s="33" t="e">
        <f ca="1">VLOOKUP(8,O229:P238,2,FALSE)</f>
        <v>#N/A</v>
      </c>
      <c r="R236" s="33">
        <f ca="1">IF(L239&gt;0,Q236,I236)</f>
        <v>642</v>
      </c>
      <c r="S236" s="1"/>
      <c r="T236" s="125">
        <f t="shared" ca="1" si="158"/>
        <v>642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31" customFormat="1">
      <c r="A237" s="60" t="s">
        <v>2704</v>
      </c>
      <c r="B237" s="1"/>
      <c r="C237" s="1"/>
      <c r="D237" s="1"/>
      <c r="E237" s="1">
        <v>9</v>
      </c>
      <c r="F237" s="1">
        <f>F227</f>
        <v>3</v>
      </c>
      <c r="G237" s="27" t="str">
        <f t="shared" ca="1" si="153"/>
        <v>208</v>
      </c>
      <c r="H237" s="27" t="str">
        <f ca="1">IF(LEFT(G237,1)="0",INT(RAND()*9+1)&amp;RIGHT(G237,LEN(G237)-1),IF(VALUE(G237)=10,VALUE("1"&amp;RIGHT(G229)),G237))</f>
        <v>208</v>
      </c>
      <c r="I237" s="118">
        <f ca="1">H237*1</f>
        <v>208</v>
      </c>
      <c r="J237" s="119">
        <f t="shared" ca="1" si="159"/>
        <v>4764</v>
      </c>
      <c r="K237" s="121">
        <f t="shared" ca="1" si="154"/>
        <v>208</v>
      </c>
      <c r="L237" s="34">
        <f t="shared" ca="1" si="155"/>
        <v>1</v>
      </c>
      <c r="M237" s="34" t="str">
        <f t="shared" ca="1" si="156"/>
        <v/>
      </c>
      <c r="N237" s="34">
        <f t="shared" ca="1" si="157"/>
        <v>9</v>
      </c>
      <c r="O237" s="34">
        <f ca="1">SMALL(N229:N238,6)</f>
        <v>6</v>
      </c>
      <c r="P237" s="33">
        <f ca="1">LARGE(K229:K238,9)</f>
        <v>208</v>
      </c>
      <c r="Q237" s="33" t="e">
        <f ca="1">VLOOKUP(9,O229:P238,2,FALSE)</f>
        <v>#N/A</v>
      </c>
      <c r="R237" s="33">
        <f ca="1">IF(L239&gt;0,Q237,I237)</f>
        <v>208</v>
      </c>
      <c r="S237" s="1"/>
      <c r="T237" s="125">
        <f t="shared" ca="1" si="158"/>
        <v>208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31" customFormat="1">
      <c r="A238" s="60" t="s">
        <v>2705</v>
      </c>
      <c r="B238" s="1"/>
      <c r="C238" s="1"/>
      <c r="D238" s="1"/>
      <c r="E238" s="1">
        <v>10</v>
      </c>
      <c r="F238" s="1">
        <f>F227</f>
        <v>3</v>
      </c>
      <c r="G238" s="27" t="str">
        <f ca="1">IF(OR(LEFT(A238,F238)="0",LEFT(A238,F238)="1"),INT(RAND()*9+1),LEFT(A238,F238))</f>
        <v>708</v>
      </c>
      <c r="H238" s="27" t="str">
        <f ca="1">IF(LEFT(G238,1)="0",INT(RAND()*9+1)&amp;RIGHT(G238,LEN(G238)-1),IF(VALUE(G238)=10,VALUE("1"&amp;RIGHT(G229)),G238))</f>
        <v>708</v>
      </c>
      <c r="I238" s="118">
        <f ca="1">H238*1</f>
        <v>708</v>
      </c>
      <c r="J238" s="119">
        <f t="shared" ca="1" si="159"/>
        <v>5472</v>
      </c>
      <c r="K238" s="121">
        <f t="shared" ca="1" si="154"/>
        <v>708</v>
      </c>
      <c r="L238" s="34">
        <f t="shared" ca="1" si="155"/>
        <v>1</v>
      </c>
      <c r="M238" s="34" t="str">
        <f t="shared" ca="1" si="156"/>
        <v/>
      </c>
      <c r="N238" s="34">
        <f t="shared" ca="1" si="157"/>
        <v>10</v>
      </c>
      <c r="O238" s="34" t="e">
        <f ca="1">SMALL(M229:M238,1)</f>
        <v>#NUM!</v>
      </c>
      <c r="P238" s="33">
        <f ca="1">LARGE(K229:K238,10)*-1</f>
        <v>-197</v>
      </c>
      <c r="Q238" s="33" t="e">
        <f ca="1">VLOOKUP(10,O229:P238,2,FALSE)</f>
        <v>#N/A</v>
      </c>
      <c r="R238" s="33">
        <f ca="1">IF(L239&gt;0,Q238,I238)</f>
        <v>708</v>
      </c>
      <c r="S238" s="1"/>
      <c r="T238" s="125">
        <f t="shared" ca="1" si="158"/>
        <v>708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31" customFormat="1">
      <c r="A239" s="60"/>
      <c r="B239" s="1"/>
      <c r="C239" s="1"/>
      <c r="D239" s="1"/>
      <c r="E239" s="1"/>
      <c r="F239" s="1"/>
      <c r="G239" s="117"/>
      <c r="H239" s="27"/>
      <c r="I239" s="118"/>
      <c r="J239" s="119"/>
      <c r="K239" s="121"/>
      <c r="L239" s="34">
        <f ca="1">COUNTIF(L229:L238,-1)</f>
        <v>0</v>
      </c>
      <c r="M239" s="34"/>
      <c r="N239" s="34"/>
      <c r="O239" s="34"/>
      <c r="P239" s="33"/>
      <c r="Q239" s="33"/>
      <c r="R239" s="33"/>
      <c r="S239" s="1"/>
      <c r="T239" s="12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31" customFormat="1">
      <c r="A240" s="60"/>
      <c r="B240" s="1"/>
      <c r="C240" s="1"/>
      <c r="D240" s="1"/>
      <c r="E240" s="1"/>
      <c r="F240" s="1"/>
      <c r="G240" s="27"/>
      <c r="H240" s="27"/>
      <c r="I240" s="118"/>
      <c r="J240" s="119"/>
      <c r="K240" s="121"/>
      <c r="L240" s="34"/>
      <c r="M240" s="34"/>
      <c r="N240" s="34"/>
      <c r="O240" s="34"/>
      <c r="P240" s="33"/>
      <c r="Q240" s="33"/>
      <c r="R240" s="33"/>
      <c r="S240" s="1"/>
      <c r="T240" s="12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31" customFormat="1">
      <c r="A241" s="203" t="s">
        <v>467</v>
      </c>
      <c r="B241" s="1"/>
      <c r="C241" s="1"/>
      <c r="D241" s="1"/>
      <c r="E241" s="1"/>
      <c r="F241" s="1"/>
      <c r="G241" s="27"/>
      <c r="H241" s="27"/>
      <c r="I241" s="118"/>
      <c r="J241" s="119"/>
      <c r="K241" s="121"/>
      <c r="L241" s="34"/>
      <c r="M241" s="34"/>
      <c r="N241" s="34"/>
      <c r="O241" s="34"/>
      <c r="P241" s="33"/>
      <c r="Q241" s="33"/>
      <c r="R241" s="33"/>
      <c r="S241" s="1"/>
      <c r="T241" s="12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31" customFormat="1">
      <c r="A242" s="60"/>
      <c r="B242" s="1"/>
      <c r="C242" s="1"/>
      <c r="D242" s="1"/>
      <c r="E242" s="1"/>
      <c r="F242" s="1">
        <v>3</v>
      </c>
      <c r="G242" s="27"/>
      <c r="H242" s="27"/>
      <c r="I242" s="118"/>
      <c r="J242" s="119"/>
      <c r="K242" s="121"/>
      <c r="L242" s="34"/>
      <c r="M242" s="34"/>
      <c r="N242" s="34"/>
      <c r="O242" s="34"/>
      <c r="P242" s="33"/>
      <c r="Q242" s="33"/>
      <c r="R242" s="33"/>
      <c r="S242" s="1"/>
      <c r="T242" s="12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31" customFormat="1">
      <c r="A243" s="60" t="s">
        <v>440</v>
      </c>
      <c r="B243" s="1"/>
      <c r="C243" s="1"/>
      <c r="D243" s="1"/>
      <c r="E243" s="1" t="s">
        <v>396</v>
      </c>
      <c r="F243" s="1" t="s">
        <v>444</v>
      </c>
      <c r="G243" s="27" t="s">
        <v>337</v>
      </c>
      <c r="H243" s="27" t="s">
        <v>338</v>
      </c>
      <c r="I243" s="118"/>
      <c r="J243" s="119" t="s">
        <v>1447</v>
      </c>
      <c r="K243" s="121"/>
      <c r="L243" s="34"/>
      <c r="M243" s="34"/>
      <c r="N243" s="34"/>
      <c r="O243" s="34"/>
      <c r="P243" s="33"/>
      <c r="Q243" s="33"/>
      <c r="R243" s="33" t="s">
        <v>1449</v>
      </c>
      <c r="S243" s="27"/>
      <c r="T243" s="12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31" customFormat="1">
      <c r="A244" s="60" t="s">
        <v>2706</v>
      </c>
      <c r="B244" s="127">
        <v>0</v>
      </c>
      <c r="C244" s="126">
        <f ca="1">INT(RAND()*32)+1</f>
        <v>25</v>
      </c>
      <c r="D244" s="1"/>
      <c r="E244" s="1">
        <v>1</v>
      </c>
      <c r="F244" s="1">
        <f>F242</f>
        <v>3</v>
      </c>
      <c r="G244" s="27" t="str">
        <f t="shared" ref="G244:G253" ca="1" si="160">IF(OR(RIGHT(A244,F244)="0",RIGHT(A244,F244)="1"),INT(RAND()*9+1),RIGHT(A244,F244))</f>
        <v>582</v>
      </c>
      <c r="H244" s="27" t="str">
        <f ca="1">IF(LEFT(G244,1)="0",LEFT(G250,1)&amp;RIGHT(G244,LEN(G244)-1),IF(VALUE(G244)=10,VALUE("1"&amp;RIGHT(G250)),G244))</f>
        <v>582</v>
      </c>
      <c r="I244" s="131">
        <f ca="1">H244*1</f>
        <v>582</v>
      </c>
      <c r="J244" s="119">
        <f ca="1">I244</f>
        <v>582</v>
      </c>
      <c r="K244" s="121">
        <f ca="1">ABS(I244)</f>
        <v>582</v>
      </c>
      <c r="L244" s="34">
        <f ca="1">IF(J244&lt;0,-1,1)</f>
        <v>1</v>
      </c>
      <c r="M244" s="34" t="str">
        <f ca="1">IF(I244&lt;0,E244,"")</f>
        <v/>
      </c>
      <c r="N244" s="34">
        <f ca="1">IF(I244&gt;0,E244,"")</f>
        <v>1</v>
      </c>
      <c r="O244" s="34">
        <f ca="1">SMALL(N244:N253,2)</f>
        <v>2</v>
      </c>
      <c r="P244" s="33">
        <f ca="1">LARGE(K244:K253,1)</f>
        <v>926</v>
      </c>
      <c r="Q244" s="33">
        <f ca="1">VLOOKUP(1,O244:P253,2,FALSE)</f>
        <v>704</v>
      </c>
      <c r="R244" s="33">
        <f ca="1">IF(L254&gt;0,Q244,I244)</f>
        <v>582</v>
      </c>
      <c r="S244" s="1"/>
      <c r="T244" s="125">
        <f ca="1">IF($E$1=1,R244*1,K244*1)</f>
        <v>582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31" customFormat="1">
      <c r="A245" s="60" t="s">
        <v>2707</v>
      </c>
      <c r="B245" s="1"/>
      <c r="C245" s="1"/>
      <c r="D245" s="1"/>
      <c r="E245" s="1">
        <v>2</v>
      </c>
      <c r="F245" s="1">
        <f>F242</f>
        <v>3</v>
      </c>
      <c r="G245" s="27" t="str">
        <f t="shared" ca="1" si="160"/>
        <v>360</v>
      </c>
      <c r="H245" s="27" t="str">
        <f ca="1">IF(LEFT(G245,1)="0",LEFT(G250,1)&amp;RIGHT(G245,LEN(G245)-1),IF(VALUE(G245)=10,VALUE("1"&amp;RIGHT(G250)),G245))</f>
        <v>360</v>
      </c>
      <c r="I245" s="131">
        <f ca="1">IF(C244&lt;=6,H245*-1,H245*1)</f>
        <v>360</v>
      </c>
      <c r="J245" s="119">
        <f ca="1">J244+I245</f>
        <v>942</v>
      </c>
      <c r="K245" s="121">
        <f t="shared" ref="K245:K253" ca="1" si="161">ABS(I245)</f>
        <v>360</v>
      </c>
      <c r="L245" s="34">
        <f t="shared" ref="L245:L253" ca="1" si="162">IF(J245&lt;0,-1,1)</f>
        <v>1</v>
      </c>
      <c r="M245" s="34" t="str">
        <f t="shared" ref="M245:M253" ca="1" si="163">IF(I245&lt;0,E245,"")</f>
        <v/>
      </c>
      <c r="N245" s="34">
        <f t="shared" ref="N245:N253" ca="1" si="164">IF(I245&gt;0,E245,"")</f>
        <v>2</v>
      </c>
      <c r="O245" s="34">
        <f ca="1">SMALL(N244:N253,3)</f>
        <v>3</v>
      </c>
      <c r="P245" s="33">
        <f ca="1">LARGE(K244:K253,2)</f>
        <v>815</v>
      </c>
      <c r="Q245" s="33">
        <f ca="1">VLOOKUP(2,O244:P253,2,FALSE)</f>
        <v>926</v>
      </c>
      <c r="R245" s="33">
        <f ca="1">IF(L254&gt;0,Q245,I245)</f>
        <v>360</v>
      </c>
      <c r="S245" s="1"/>
      <c r="T245" s="125">
        <f t="shared" ref="T245:T253" ca="1" si="165">IF($E$1=1,R245*1,K245*1)</f>
        <v>360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31" customFormat="1">
      <c r="A246" s="60" t="s">
        <v>2708</v>
      </c>
      <c r="B246" s="1"/>
      <c r="C246" s="1"/>
      <c r="D246" s="1"/>
      <c r="E246" s="1">
        <v>3</v>
      </c>
      <c r="F246" s="1">
        <f>F242</f>
        <v>3</v>
      </c>
      <c r="G246" s="27" t="str">
        <f t="shared" ca="1" si="160"/>
        <v>926</v>
      </c>
      <c r="H246" s="27" t="str">
        <f ca="1">IF(LEFT(G246,1)="0",LEFT(G250,1)&amp;RIGHT(G246,LEN(G246)-1),IF(VALUE(G246)=10,VALUE("1"&amp;RIGHT(G250)),G246))</f>
        <v>926</v>
      </c>
      <c r="I246" s="131">
        <f ca="1">IF(AND(C244&gt;=6,C244&lt;=21),H246*-1,H246*1)</f>
        <v>926</v>
      </c>
      <c r="J246" s="119">
        <f t="shared" ref="J246:J253" ca="1" si="166">J245+I246</f>
        <v>1868</v>
      </c>
      <c r="K246" s="121">
        <f t="shared" ca="1" si="161"/>
        <v>926</v>
      </c>
      <c r="L246" s="34">
        <f t="shared" ca="1" si="162"/>
        <v>1</v>
      </c>
      <c r="M246" s="34" t="str">
        <f t="shared" ca="1" si="163"/>
        <v/>
      </c>
      <c r="N246" s="34">
        <f t="shared" ca="1" si="164"/>
        <v>3</v>
      </c>
      <c r="O246" s="34">
        <f ca="1">SMALL(N244:N253,1)</f>
        <v>1</v>
      </c>
      <c r="P246" s="33">
        <f ca="1">LARGE(K244:K253,3)</f>
        <v>704</v>
      </c>
      <c r="Q246" s="33">
        <f ca="1">VLOOKUP(3,O244:P253,2,FALSE)</f>
        <v>815</v>
      </c>
      <c r="R246" s="33">
        <f ca="1">IF(L254&gt;0,Q246,I246)</f>
        <v>926</v>
      </c>
      <c r="S246" s="1"/>
      <c r="T246" s="125">
        <f t="shared" ca="1" si="165"/>
        <v>926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31" customFormat="1">
      <c r="A247" s="60" t="s">
        <v>2709</v>
      </c>
      <c r="B247" s="1"/>
      <c r="C247" s="1"/>
      <c r="D247" s="1"/>
      <c r="E247" s="1">
        <v>4</v>
      </c>
      <c r="F247" s="1">
        <f>F242</f>
        <v>3</v>
      </c>
      <c r="G247" s="27" t="str">
        <f t="shared" ca="1" si="160"/>
        <v>693</v>
      </c>
      <c r="H247" s="27" t="str">
        <f ca="1">IF(LEFT(G247,1)="0",LEFT(G250,1)&amp;RIGHT(G247,LEN(G247)-1),IF(VALUE(G247)=10,VALUE("1"&amp;RIGHT(G250)),G247))</f>
        <v>693</v>
      </c>
      <c r="I247" s="131">
        <f ca="1">IF(OR(C244=7,C244=8,C244=9,C244=10,C244=22,C244=23,C244=24,C244=25,C244=26,C244=27,C244=28,C244=29,C244=30),H247*-1,H247*1)</f>
        <v>-693</v>
      </c>
      <c r="J247" s="119">
        <f t="shared" ca="1" si="166"/>
        <v>1175</v>
      </c>
      <c r="K247" s="121">
        <f t="shared" ca="1" si="161"/>
        <v>693</v>
      </c>
      <c r="L247" s="34">
        <f t="shared" ca="1" si="162"/>
        <v>1</v>
      </c>
      <c r="M247" s="34">
        <f t="shared" ca="1" si="163"/>
        <v>4</v>
      </c>
      <c r="N247" s="34" t="str">
        <f t="shared" ca="1" si="164"/>
        <v/>
      </c>
      <c r="O247" s="34">
        <f ca="1">SMALL(N244:N253,5)</f>
        <v>8</v>
      </c>
      <c r="P247" s="33">
        <f ca="1">LARGE(K244:K253,4)</f>
        <v>693</v>
      </c>
      <c r="Q247" s="33">
        <f ca="1">VLOOKUP(4,O244:P253,2,FALSE)</f>
        <v>-148</v>
      </c>
      <c r="R247" s="33">
        <f ca="1">IF(L254&gt;0,Q247,I247)</f>
        <v>-693</v>
      </c>
      <c r="S247" s="1"/>
      <c r="T247" s="125">
        <f t="shared" ca="1" si="165"/>
        <v>-693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31" customFormat="1">
      <c r="A248" s="60" t="s">
        <v>2710</v>
      </c>
      <c r="B248" s="1"/>
      <c r="C248" s="1"/>
      <c r="D248" s="1"/>
      <c r="E248" s="1">
        <v>5</v>
      </c>
      <c r="F248" s="1">
        <f>F242</f>
        <v>3</v>
      </c>
      <c r="G248" s="27" t="str">
        <f t="shared" ca="1" si="160"/>
        <v>037</v>
      </c>
      <c r="H248" s="27" t="str">
        <f ca="1">IF(LEFT(G248,1)="0",LEFT(G244,1)&amp;RIGHT(G248,LEN(G248)-1),IF(VALUE(G248)=10,VALUE("1"&amp;RIGHT(G244)),G248))</f>
        <v>537</v>
      </c>
      <c r="I248" s="131">
        <f ca="1">IF(OR(C244=1,C244=2,C244=11,C244=12,C244=13,C244=14,C244=15,C244=22,C244=23,C244=24,C244=31,C244=32),H248*-1,H248*1)</f>
        <v>537</v>
      </c>
      <c r="J248" s="119">
        <f t="shared" ca="1" si="166"/>
        <v>1712</v>
      </c>
      <c r="K248" s="121">
        <f t="shared" ca="1" si="161"/>
        <v>537</v>
      </c>
      <c r="L248" s="34">
        <f t="shared" ca="1" si="162"/>
        <v>1</v>
      </c>
      <c r="M248" s="34" t="str">
        <f t="shared" ca="1" si="163"/>
        <v/>
      </c>
      <c r="N248" s="34">
        <f t="shared" ca="1" si="164"/>
        <v>5</v>
      </c>
      <c r="O248" s="34">
        <f ca="1">SMALL(N244:N253,4)</f>
        <v>5</v>
      </c>
      <c r="P248" s="33">
        <f ca="1">LARGE(K244:K253,5)</f>
        <v>582</v>
      </c>
      <c r="Q248" s="33">
        <f ca="1">VLOOKUP(5,O244:P253,2,FALSE)</f>
        <v>582</v>
      </c>
      <c r="R248" s="33">
        <f ca="1">IF(L254&gt;0,Q248,I248)</f>
        <v>537</v>
      </c>
      <c r="S248" s="1"/>
      <c r="T248" s="125">
        <f t="shared" ca="1" si="165"/>
        <v>537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31" customFormat="1">
      <c r="A249" s="60" t="s">
        <v>2711</v>
      </c>
      <c r="B249" s="1"/>
      <c r="C249" s="1"/>
      <c r="D249" s="1"/>
      <c r="E249" s="1">
        <v>6</v>
      </c>
      <c r="F249" s="1">
        <f>F242</f>
        <v>3</v>
      </c>
      <c r="G249" s="27" t="str">
        <f t="shared" ca="1" si="160"/>
        <v>704</v>
      </c>
      <c r="H249" s="27" t="str">
        <f ca="1">IF(LEFT(G249,1)="0",LEFT(G244,1)&amp;RIGHT(G249,LEN(G249)-1),IF(VALUE(G249)=10,VALUE("1"&amp;RIGHT(G244)),G249))</f>
        <v>704</v>
      </c>
      <c r="I249" s="131">
        <f ca="1">IF(OR(C244&lt;=8,C244=14,C244=15,,C244=16,C244=17,C244=18,C244=19,C244=25,C244=26,C244=27,C244=28),H249*-1,H249*1)</f>
        <v>-704</v>
      </c>
      <c r="J249" s="119">
        <f t="shared" ca="1" si="166"/>
        <v>1008</v>
      </c>
      <c r="K249" s="121">
        <f t="shared" ca="1" si="161"/>
        <v>704</v>
      </c>
      <c r="L249" s="34">
        <f t="shared" ca="1" si="162"/>
        <v>1</v>
      </c>
      <c r="M249" s="34">
        <f t="shared" ca="1" si="163"/>
        <v>6</v>
      </c>
      <c r="N249" s="34" t="str">
        <f t="shared" ca="1" si="164"/>
        <v/>
      </c>
      <c r="O249" s="34">
        <f ca="1">SMALL(M244:M253,2)</f>
        <v>6</v>
      </c>
      <c r="P249" s="33">
        <f ca="1">LARGE(K244:K253,6)*-1</f>
        <v>-537</v>
      </c>
      <c r="Q249" s="33">
        <f ca="1">VLOOKUP(6,O244:P253,2,FALSE)</f>
        <v>-537</v>
      </c>
      <c r="R249" s="33">
        <f ca="1">IF(L254&gt;0,Q249,I249)</f>
        <v>-704</v>
      </c>
      <c r="S249" s="1"/>
      <c r="T249" s="125">
        <f t="shared" ca="1" si="165"/>
        <v>-704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31" customFormat="1">
      <c r="A250" s="60" t="s">
        <v>2712</v>
      </c>
      <c r="B250" s="1"/>
      <c r="C250" s="1"/>
      <c r="D250" s="1"/>
      <c r="E250" s="1">
        <v>7</v>
      </c>
      <c r="F250" s="1">
        <f>F242</f>
        <v>3</v>
      </c>
      <c r="G250" s="27" t="str">
        <f t="shared" ca="1" si="160"/>
        <v>259</v>
      </c>
      <c r="H250" s="27" t="str">
        <f ca="1">IF(LEFT(G250,1)="0",LEFT(G244,1)&amp;RIGHT(G250,LEN(G250)-1),IF(VALUE(G250)=10,VALUE("1"&amp;RIGHT(G244)),G250))</f>
        <v>259</v>
      </c>
      <c r="I250" s="131">
        <f ca="1">IF(OR(C244=3,C244=5,C244=9,C244=11,C244=16,C244=17,C244=20,C244=21,C244=22,C244=23,C244=25,C244=26,C244&gt;=29),H250*-1,H250*1)</f>
        <v>-259</v>
      </c>
      <c r="J250" s="119">
        <f t="shared" ca="1" si="166"/>
        <v>749</v>
      </c>
      <c r="K250" s="121">
        <f t="shared" ca="1" si="161"/>
        <v>259</v>
      </c>
      <c r="L250" s="34">
        <f t="shared" ca="1" si="162"/>
        <v>1</v>
      </c>
      <c r="M250" s="34">
        <f t="shared" ca="1" si="163"/>
        <v>7</v>
      </c>
      <c r="N250" s="34" t="str">
        <f t="shared" ca="1" si="164"/>
        <v/>
      </c>
      <c r="O250" s="34">
        <f ca="1">SMALL(M244:M253,4)</f>
        <v>9</v>
      </c>
      <c r="P250" s="33">
        <f ca="1">LARGE(K244:K253,7)*-1</f>
        <v>-360</v>
      </c>
      <c r="Q250" s="33">
        <f ca="1">VLOOKUP(7,O244:P253,2,FALSE)</f>
        <v>-259</v>
      </c>
      <c r="R250" s="33">
        <f ca="1">IF(L254&gt;0,Q250,I250)</f>
        <v>-259</v>
      </c>
      <c r="S250" s="1"/>
      <c r="T250" s="125">
        <f t="shared" ca="1" si="165"/>
        <v>-259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31" customFormat="1">
      <c r="A251" s="60" t="s">
        <v>2713</v>
      </c>
      <c r="B251" s="1"/>
      <c r="C251" s="1"/>
      <c r="D251" s="1"/>
      <c r="E251" s="1">
        <v>8</v>
      </c>
      <c r="F251" s="1">
        <f>F242</f>
        <v>3</v>
      </c>
      <c r="G251" s="27" t="str">
        <f t="shared" ca="1" si="160"/>
        <v>148</v>
      </c>
      <c r="H251" s="27" t="str">
        <f ca="1">IF(LEFT(G251,1)="0",INT(RAND()*9+1)&amp;RIGHT(G251,LEN(G251)-1),IF(VALUE(G251)=10,VALUE("1"&amp;RIGHT(G244)),G251))</f>
        <v>148</v>
      </c>
      <c r="I251" s="131">
        <f ca="1">IF(OR(C244=1,C244=7,C244=10,C244=11,C244=12,C244=14,C244=18,C244=20,C244=24,C244=27,C244=29,C244=31),H251*-1,H251*1)</f>
        <v>148</v>
      </c>
      <c r="J251" s="119">
        <f t="shared" ca="1" si="166"/>
        <v>897</v>
      </c>
      <c r="K251" s="121">
        <f t="shared" ca="1" si="161"/>
        <v>148</v>
      </c>
      <c r="L251" s="34">
        <f t="shared" ca="1" si="162"/>
        <v>1</v>
      </c>
      <c r="M251" s="34" t="str">
        <f t="shared" ca="1" si="163"/>
        <v/>
      </c>
      <c r="N251" s="34">
        <f t="shared" ca="1" si="164"/>
        <v>8</v>
      </c>
      <c r="O251" s="34">
        <f ca="1">SMALL(M244:M253,3)</f>
        <v>7</v>
      </c>
      <c r="P251" s="33">
        <f ca="1">LARGE(K244:K253,8)*-1</f>
        <v>-259</v>
      </c>
      <c r="Q251" s="33">
        <f ca="1">VLOOKUP(8,O244:P253,2,FALSE)</f>
        <v>693</v>
      </c>
      <c r="R251" s="33">
        <f ca="1">IF(L254&gt;0,Q251,I251)</f>
        <v>148</v>
      </c>
      <c r="S251" s="1"/>
      <c r="T251" s="125">
        <f t="shared" ca="1" si="165"/>
        <v>148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31" customFormat="1">
      <c r="A252" s="60" t="s">
        <v>2714</v>
      </c>
      <c r="B252" s="1"/>
      <c r="C252" s="1"/>
      <c r="D252" s="1"/>
      <c r="E252" s="1">
        <v>9</v>
      </c>
      <c r="F252" s="1">
        <f>F242</f>
        <v>3</v>
      </c>
      <c r="G252" s="27" t="str">
        <f ca="1">IF(OR(LEFT(A252,F252)="0",LEFT(A252,F252)="1"),INT(RAND()*9+1),LEFT(A252,F252))</f>
        <v>209</v>
      </c>
      <c r="H252" s="27" t="str">
        <f ca="1">IF(LEFT(G252,1)="0",INT(RAND()*9+1)&amp;RIGHT(G252,LEN(G252)-1),IF(VALUE(G252)=10,VALUE("1"&amp;RIGHT(G244)),G252))</f>
        <v>209</v>
      </c>
      <c r="I252" s="131">
        <f ca="1">IF(OR(C244=4,C244=5,C244=6,C244=8,C244=9,C244=12,C244=13,C244=15,C244=16,C244=18,C244=19,C244=21,C244=22,C244=25,C244=27,C244=28,C244=30,C244=32),H252*-1,H252*1)</f>
        <v>-209</v>
      </c>
      <c r="J252" s="119">
        <f t="shared" ca="1" si="166"/>
        <v>688</v>
      </c>
      <c r="K252" s="121">
        <f t="shared" ca="1" si="161"/>
        <v>209</v>
      </c>
      <c r="L252" s="34">
        <f t="shared" ca="1" si="162"/>
        <v>1</v>
      </c>
      <c r="M252" s="34">
        <f t="shared" ca="1" si="163"/>
        <v>9</v>
      </c>
      <c r="N252" s="34" t="str">
        <f t="shared" ca="1" si="164"/>
        <v/>
      </c>
      <c r="O252" s="34">
        <f ca="1">SMALL(N244:N253,6)</f>
        <v>10</v>
      </c>
      <c r="P252" s="33">
        <f ca="1">LARGE(K244:K253,9)</f>
        <v>209</v>
      </c>
      <c r="Q252" s="33">
        <f ca="1">VLOOKUP(9,O244:P253,2,FALSE)</f>
        <v>-360</v>
      </c>
      <c r="R252" s="33">
        <f ca="1">IF(L254&gt;0,Q252,I252)</f>
        <v>-209</v>
      </c>
      <c r="S252" s="1"/>
      <c r="T252" s="125">
        <f t="shared" ca="1" si="165"/>
        <v>-209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31" customFormat="1">
      <c r="A253" s="60" t="s">
        <v>2715</v>
      </c>
      <c r="B253" s="1"/>
      <c r="C253" s="1"/>
      <c r="D253" s="1"/>
      <c r="E253" s="1">
        <v>10</v>
      </c>
      <c r="F253" s="1">
        <f>F242</f>
        <v>3</v>
      </c>
      <c r="G253" s="27" t="str">
        <f t="shared" ca="1" si="160"/>
        <v>815</v>
      </c>
      <c r="H253" s="27" t="str">
        <f ca="1">IF(LEFT(G253,1)="0",INT(RAND()*9+1)&amp;RIGHT(G253,LEN(G253)-1),IF(VALUE(G253)=10,VALUE("1"&amp;RIGHT(G244)),G253))</f>
        <v>815</v>
      </c>
      <c r="I253" s="131">
        <f ca="1">IF(OR(C244=2,C244=3,C244=4,C244=10,C244=13,C244=17,C244=19,C244=20,C244=21,C244=23,C244=24,C244=26,C244&gt;=28),H253*-1,H253*1)</f>
        <v>815</v>
      </c>
      <c r="J253" s="119">
        <f t="shared" ca="1" si="166"/>
        <v>1503</v>
      </c>
      <c r="K253" s="121">
        <f t="shared" ca="1" si="161"/>
        <v>815</v>
      </c>
      <c r="L253" s="34">
        <f t="shared" ca="1" si="162"/>
        <v>1</v>
      </c>
      <c r="M253" s="34" t="str">
        <f t="shared" ca="1" si="163"/>
        <v/>
      </c>
      <c r="N253" s="34">
        <f t="shared" ca="1" si="164"/>
        <v>10</v>
      </c>
      <c r="O253" s="34">
        <f ca="1">SMALL(M244:M253,1)</f>
        <v>4</v>
      </c>
      <c r="P253" s="33">
        <f ca="1">LARGE(K244:K253,10)*-1</f>
        <v>-148</v>
      </c>
      <c r="Q253" s="33">
        <f ca="1">VLOOKUP(10,O244:P253,2,FALSE)</f>
        <v>209</v>
      </c>
      <c r="R253" s="33">
        <f ca="1">IF(L254&gt;0,Q253,I253)</f>
        <v>815</v>
      </c>
      <c r="S253" s="1"/>
      <c r="T253" s="125">
        <f t="shared" ca="1" si="165"/>
        <v>815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31" customFormat="1">
      <c r="A254" s="60"/>
      <c r="B254" s="1"/>
      <c r="C254" s="1"/>
      <c r="D254" s="1"/>
      <c r="E254" s="1"/>
      <c r="F254" s="1"/>
      <c r="G254" s="27"/>
      <c r="H254" s="27"/>
      <c r="I254" s="131"/>
      <c r="J254" s="119"/>
      <c r="K254" s="121"/>
      <c r="L254" s="34">
        <f ca="1">COUNTIF(L244:L253,-1)</f>
        <v>0</v>
      </c>
      <c r="M254" s="34"/>
      <c r="N254" s="34"/>
      <c r="O254" s="34"/>
      <c r="P254" s="33"/>
      <c r="Q254" s="33"/>
      <c r="R254" s="33"/>
      <c r="S254" s="1"/>
      <c r="T254" s="12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31" customFormat="1">
      <c r="A255" s="60"/>
      <c r="B255" s="1"/>
      <c r="C255" s="1"/>
      <c r="D255" s="1"/>
      <c r="E255" s="1"/>
      <c r="F255" s="1"/>
      <c r="G255" s="27"/>
      <c r="H255" s="27"/>
      <c r="I255" s="131"/>
      <c r="J255" s="119"/>
      <c r="K255" s="121"/>
      <c r="L255" s="34"/>
      <c r="M255" s="34"/>
      <c r="N255" s="34"/>
      <c r="O255" s="34"/>
      <c r="P255" s="33"/>
      <c r="Q255" s="33"/>
      <c r="R255" s="33"/>
      <c r="S255" s="1"/>
      <c r="T255" s="12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31" customFormat="1">
      <c r="A256" s="203" t="s">
        <v>466</v>
      </c>
      <c r="B256" s="1"/>
      <c r="C256" s="1"/>
      <c r="D256" s="1"/>
      <c r="E256" s="1"/>
      <c r="F256" s="1"/>
      <c r="G256" s="27"/>
      <c r="H256" s="27"/>
      <c r="I256" s="131"/>
      <c r="J256" s="119"/>
      <c r="K256" s="121"/>
      <c r="L256" s="34"/>
      <c r="M256" s="34"/>
      <c r="N256" s="34"/>
      <c r="O256" s="34"/>
      <c r="P256" s="33"/>
      <c r="Q256" s="33"/>
      <c r="R256" s="33"/>
      <c r="S256" s="1"/>
      <c r="T256" s="12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31" customFormat="1">
      <c r="A257" s="60"/>
      <c r="B257" s="1"/>
      <c r="C257" s="1"/>
      <c r="D257" s="1"/>
      <c r="E257" s="1"/>
      <c r="F257" s="1">
        <v>4</v>
      </c>
      <c r="G257" s="27"/>
      <c r="H257" s="27"/>
      <c r="I257" s="131"/>
      <c r="J257" s="119"/>
      <c r="K257" s="121"/>
      <c r="L257" s="34"/>
      <c r="M257" s="34"/>
      <c r="N257" s="34"/>
      <c r="O257" s="34"/>
      <c r="P257" s="33"/>
      <c r="Q257" s="33"/>
      <c r="R257" s="33"/>
      <c r="S257" s="1"/>
      <c r="T257" s="12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31" customFormat="1">
      <c r="A258" s="60" t="s">
        <v>440</v>
      </c>
      <c r="B258" s="1"/>
      <c r="C258" s="1"/>
      <c r="D258" s="1"/>
      <c r="E258" s="1" t="s">
        <v>396</v>
      </c>
      <c r="F258" s="1" t="s">
        <v>444</v>
      </c>
      <c r="G258" s="27" t="s">
        <v>337</v>
      </c>
      <c r="H258" s="27" t="s">
        <v>338</v>
      </c>
      <c r="I258" s="131"/>
      <c r="J258" s="119" t="s">
        <v>1447</v>
      </c>
      <c r="K258" s="121"/>
      <c r="L258" s="34"/>
      <c r="M258" s="34"/>
      <c r="N258" s="34"/>
      <c r="O258" s="34"/>
      <c r="P258" s="33"/>
      <c r="Q258" s="33"/>
      <c r="R258" s="33" t="s">
        <v>1449</v>
      </c>
      <c r="S258" s="27"/>
      <c r="T258" s="12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31" customFormat="1">
      <c r="A259" s="60" t="s">
        <v>2716</v>
      </c>
      <c r="B259" s="127">
        <v>0</v>
      </c>
      <c r="C259" s="224">
        <v>0</v>
      </c>
      <c r="D259" s="1"/>
      <c r="E259" s="1">
        <v>1</v>
      </c>
      <c r="F259" s="1">
        <f>F257</f>
        <v>4</v>
      </c>
      <c r="G259" s="27" t="str">
        <f t="shared" ref="G259:G265" ca="1" si="167">IF(OR(RIGHT(A259,F259)="0",RIGHT(A259,F259)="1"),INT(RAND()*9+1),RIGHT(A259,F259))</f>
        <v>9602</v>
      </c>
      <c r="H259" s="27" t="str">
        <f ca="1">IF(LEFT(G259,1)="0",LEFT(G265,1)&amp;RIGHT(G259,LEN(G259)-1),IF(VALUE(G259)=10,VALUE("1"&amp;RIGHT(G265)),G259))</f>
        <v>9602</v>
      </c>
      <c r="I259" s="131">
        <f ca="1">H259*1</f>
        <v>9602</v>
      </c>
      <c r="J259" s="119">
        <f ca="1">I259</f>
        <v>9602</v>
      </c>
      <c r="K259" s="121">
        <f ca="1">ABS(I259)</f>
        <v>9602</v>
      </c>
      <c r="L259" s="34">
        <f ca="1">IF(J259&lt;0,-1,1)</f>
        <v>1</v>
      </c>
      <c r="M259" s="34" t="str">
        <f ca="1">IF(I259&lt;0,E259,"")</f>
        <v/>
      </c>
      <c r="N259" s="34">
        <f ca="1">IF(I259&gt;0,E259,"")</f>
        <v>1</v>
      </c>
      <c r="O259" s="34">
        <f ca="1">SMALL(N259:N268,2)</f>
        <v>2</v>
      </c>
      <c r="P259" s="33">
        <f ca="1">LARGE(K259:K268,1)</f>
        <v>9602</v>
      </c>
      <c r="Q259" s="33">
        <f ca="1">VLOOKUP(1,O259:P268,2,FALSE)</f>
        <v>6724</v>
      </c>
      <c r="R259" s="33">
        <f ca="1">IF(L269&gt;0,Q259,I259)</f>
        <v>9602</v>
      </c>
      <c r="S259" s="1"/>
      <c r="T259" s="125">
        <f ca="1">IF($E$1=1,R259*1,K259*1)</f>
        <v>9602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31" customFormat="1">
      <c r="A260" s="60" t="s">
        <v>2717</v>
      </c>
      <c r="B260" s="1"/>
      <c r="C260" s="224"/>
      <c r="D260" s="1"/>
      <c r="E260" s="1">
        <v>2</v>
      </c>
      <c r="F260" s="1">
        <f>F257</f>
        <v>4</v>
      </c>
      <c r="G260" s="27" t="str">
        <f t="shared" ca="1" si="167"/>
        <v>1824</v>
      </c>
      <c r="H260" s="27" t="str">
        <f ca="1">IF(LEFT(G260,1)="0",LEFT(G265,1)&amp;RIGHT(G260,LEN(G260)-1),IF(VALUE(G260)=10,VALUE("1"&amp;RIGHT(G265)),G260))</f>
        <v>1824</v>
      </c>
      <c r="I260" s="131">
        <f ca="1">H260*1</f>
        <v>1824</v>
      </c>
      <c r="J260" s="119">
        <f ca="1">J259+I260</f>
        <v>11426</v>
      </c>
      <c r="K260" s="121">
        <f t="shared" ref="K260:K268" ca="1" si="168">ABS(I260)</f>
        <v>1824</v>
      </c>
      <c r="L260" s="34">
        <f t="shared" ref="L260:L268" ca="1" si="169">IF(J260&lt;0,-1,1)</f>
        <v>1</v>
      </c>
      <c r="M260" s="34" t="str">
        <f t="shared" ref="M260:M268" ca="1" si="170">IF(I260&lt;0,E260,"")</f>
        <v/>
      </c>
      <c r="N260" s="34">
        <f t="shared" ref="N260:N268" ca="1" si="171">IF(I260&gt;0,E260,"")</f>
        <v>2</v>
      </c>
      <c r="O260" s="34">
        <f ca="1">SMALL(N259:N268,3)</f>
        <v>3</v>
      </c>
      <c r="P260" s="33">
        <f ca="1">LARGE(K259:K268,2)</f>
        <v>7480</v>
      </c>
      <c r="Q260" s="33">
        <f ca="1">VLOOKUP(2,O259:P268,2,FALSE)</f>
        <v>9602</v>
      </c>
      <c r="R260" s="33">
        <f ca="1">IF(L269&gt;0,Q260,I260)</f>
        <v>1824</v>
      </c>
      <c r="S260" s="1"/>
      <c r="T260" s="125">
        <f t="shared" ref="T260:T268" ca="1" si="172">IF($E$1=1,R260*1,K260*1)</f>
        <v>1824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31" customFormat="1">
      <c r="A261" s="60" t="s">
        <v>2718</v>
      </c>
      <c r="B261" s="1"/>
      <c r="C261" s="224"/>
      <c r="D261" s="1"/>
      <c r="E261" s="1">
        <v>3</v>
      </c>
      <c r="F261" s="1">
        <f>F257</f>
        <v>4</v>
      </c>
      <c r="G261" s="27" t="str">
        <f t="shared" ca="1" si="167"/>
        <v>6379</v>
      </c>
      <c r="H261" s="27" t="str">
        <f ca="1">IF(LEFT(G261,1)="0",LEFT(G265,1)&amp;RIGHT(G261,LEN(G261)-1),IF(VALUE(G261)=10,VALUE("1"&amp;RIGHT(G265)),G261))</f>
        <v>6379</v>
      </c>
      <c r="I261" s="131">
        <f ca="1">IF(AND(C259&gt;=1,C259&lt;=5),H261*-1,H261*1)</f>
        <v>6379</v>
      </c>
      <c r="J261" s="119">
        <f t="shared" ref="J261:J268" ca="1" si="173">J260+I261</f>
        <v>17805</v>
      </c>
      <c r="K261" s="121">
        <f t="shared" ca="1" si="168"/>
        <v>6379</v>
      </c>
      <c r="L261" s="34">
        <f t="shared" ca="1" si="169"/>
        <v>1</v>
      </c>
      <c r="M261" s="34" t="str">
        <f t="shared" ca="1" si="170"/>
        <v/>
      </c>
      <c r="N261" s="34">
        <f t="shared" ca="1" si="171"/>
        <v>3</v>
      </c>
      <c r="O261" s="34">
        <f ca="1">SMALL(N259:N268,1)</f>
        <v>1</v>
      </c>
      <c r="P261" s="33">
        <f ca="1">LARGE(K259:K268,3)</f>
        <v>6724</v>
      </c>
      <c r="Q261" s="33">
        <f ca="1">VLOOKUP(3,O259:P268,2,FALSE)</f>
        <v>7480</v>
      </c>
      <c r="R261" s="33">
        <f ca="1">IF(L269&gt;0,Q261,I261)</f>
        <v>6379</v>
      </c>
      <c r="S261" s="1"/>
      <c r="T261" s="125">
        <f t="shared" ca="1" si="172"/>
        <v>6379</v>
      </c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31" customFormat="1">
      <c r="A262" s="60" t="s">
        <v>2719</v>
      </c>
      <c r="B262" s="1"/>
      <c r="C262" s="224"/>
      <c r="D262" s="1"/>
      <c r="E262" s="1">
        <v>4</v>
      </c>
      <c r="F262" s="1">
        <f>F257</f>
        <v>4</v>
      </c>
      <c r="G262" s="27" t="str">
        <f t="shared" ca="1" si="167"/>
        <v>0713</v>
      </c>
      <c r="H262" s="27" t="str">
        <f ca="1">IF(LEFT(G262,1)="0",LEFT(G265,1)&amp;RIGHT(G262,LEN(G262)-1),IF(VALUE(G262)=10,VALUE("1"&amp;RIGHT(G265)),G262))</f>
        <v>5713</v>
      </c>
      <c r="I262" s="131">
        <f ca="1">IF(C259&gt;=4,H262*-1,H262*1)</f>
        <v>5713</v>
      </c>
      <c r="J262" s="119">
        <f t="shared" ca="1" si="173"/>
        <v>23518</v>
      </c>
      <c r="K262" s="121">
        <f t="shared" ca="1" si="168"/>
        <v>5713</v>
      </c>
      <c r="L262" s="34">
        <f t="shared" ca="1" si="169"/>
        <v>1</v>
      </c>
      <c r="M262" s="34" t="str">
        <f t="shared" ca="1" si="170"/>
        <v/>
      </c>
      <c r="N262" s="34">
        <f t="shared" ca="1" si="171"/>
        <v>4</v>
      </c>
      <c r="O262" s="34">
        <f ca="1">SMALL(N259:N268,5)</f>
        <v>5</v>
      </c>
      <c r="P262" s="33">
        <f ca="1">LARGE(K259:K268,4)</f>
        <v>6379</v>
      </c>
      <c r="Q262" s="33">
        <f ca="1">VLOOKUP(4,O259:P268,2,FALSE)</f>
        <v>5713</v>
      </c>
      <c r="R262" s="33">
        <f ca="1">IF(L269&gt;0,Q262,I262)</f>
        <v>5713</v>
      </c>
      <c r="S262" s="1"/>
      <c r="T262" s="125">
        <f t="shared" ca="1" si="172"/>
        <v>5713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31" customFormat="1">
      <c r="A263" s="60" t="s">
        <v>2720</v>
      </c>
      <c r="B263" s="1"/>
      <c r="C263" s="224"/>
      <c r="D263" s="1"/>
      <c r="E263" s="1">
        <v>5</v>
      </c>
      <c r="F263" s="1">
        <f>F257</f>
        <v>4</v>
      </c>
      <c r="G263" s="27" t="str">
        <f t="shared" ca="1" si="167"/>
        <v>7480</v>
      </c>
      <c r="H263" s="27" t="str">
        <f ca="1">IF(LEFT(G263,1)="0",LEFT(G259,1)&amp;RIGHT(G263,LEN(G263)-1),IF(VALUE(G263)=10,VALUE("1"&amp;RIGHT(G259)),G263))</f>
        <v>7480</v>
      </c>
      <c r="I263" s="131">
        <f ca="1">IF(OR(C259=1,C259=2,C259=7),H263*-1,H263*1)</f>
        <v>7480</v>
      </c>
      <c r="J263" s="119">
        <f t="shared" ca="1" si="173"/>
        <v>30998</v>
      </c>
      <c r="K263" s="121">
        <f t="shared" ca="1" si="168"/>
        <v>7480</v>
      </c>
      <c r="L263" s="34">
        <f t="shared" ca="1" si="169"/>
        <v>1</v>
      </c>
      <c r="M263" s="34" t="str">
        <f t="shared" ca="1" si="170"/>
        <v/>
      </c>
      <c r="N263" s="34">
        <f t="shared" ca="1" si="171"/>
        <v>5</v>
      </c>
      <c r="O263" s="34">
        <f ca="1">SMALL(N259:N268,4)</f>
        <v>4</v>
      </c>
      <c r="P263" s="33">
        <f ca="1">LARGE(K259:K268,5)</f>
        <v>5713</v>
      </c>
      <c r="Q263" s="33">
        <f ca="1">VLOOKUP(5,O259:P268,2,FALSE)</f>
        <v>6379</v>
      </c>
      <c r="R263" s="33">
        <f ca="1">IF(L269&gt;0,Q263,I263)</f>
        <v>7480</v>
      </c>
      <c r="S263" s="1"/>
      <c r="T263" s="125">
        <f t="shared" ca="1" si="172"/>
        <v>7480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31" customFormat="1">
      <c r="A264" s="60" t="s">
        <v>2721</v>
      </c>
      <c r="B264" s="1"/>
      <c r="C264" s="224"/>
      <c r="D264" s="1"/>
      <c r="E264" s="1">
        <v>6</v>
      </c>
      <c r="F264" s="1">
        <f>F257</f>
        <v>4</v>
      </c>
      <c r="G264" s="27" t="str">
        <f t="shared" ca="1" si="167"/>
        <v>2935</v>
      </c>
      <c r="H264" s="27" t="str">
        <f ca="1">IF(LEFT(G264,1)="0",LEFT(G259,1)&amp;RIGHT(G264,LEN(G264)-1),IF(VALUE(G264)=10,VALUE("1"&amp;RIGHT(G259)),G264))</f>
        <v>2935</v>
      </c>
      <c r="I264" s="131">
        <f ca="1">IF(OR(C259=2,C259=3,C259=4,,C259=6),H264*-1,H264*1)</f>
        <v>2935</v>
      </c>
      <c r="J264" s="119">
        <f t="shared" ca="1" si="173"/>
        <v>33933</v>
      </c>
      <c r="K264" s="121">
        <f t="shared" ca="1" si="168"/>
        <v>2935</v>
      </c>
      <c r="L264" s="34">
        <f t="shared" ca="1" si="169"/>
        <v>1</v>
      </c>
      <c r="M264" s="34" t="str">
        <f t="shared" ca="1" si="170"/>
        <v/>
      </c>
      <c r="N264" s="34">
        <f t="shared" ca="1" si="171"/>
        <v>6</v>
      </c>
      <c r="O264" s="34" t="e">
        <f ca="1">SMALL(M259:M268,2)</f>
        <v>#NUM!</v>
      </c>
      <c r="P264" s="33">
        <f ca="1">LARGE(K259:K268,6)*-1</f>
        <v>-5268</v>
      </c>
      <c r="Q264" s="33">
        <f ca="1">VLOOKUP(6,O259:P268,2,FALSE)</f>
        <v>2935</v>
      </c>
      <c r="R264" s="33">
        <f ca="1">IF(L269&gt;0,Q264,I264)</f>
        <v>2935</v>
      </c>
      <c r="S264" s="1"/>
      <c r="T264" s="125">
        <f t="shared" ca="1" si="172"/>
        <v>2935</v>
      </c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31" customFormat="1">
      <c r="A265" s="60" t="s">
        <v>2722</v>
      </c>
      <c r="B265" s="1"/>
      <c r="C265" s="224"/>
      <c r="D265" s="1"/>
      <c r="E265" s="1">
        <v>7</v>
      </c>
      <c r="F265" s="1">
        <f>F257</f>
        <v>4</v>
      </c>
      <c r="G265" s="27" t="str">
        <f t="shared" ca="1" si="167"/>
        <v>5268</v>
      </c>
      <c r="H265" s="27" t="str">
        <f ca="1">IF(LEFT(G265,1)="0",LEFT(G259,1)&amp;RIGHT(G265,LEN(G265)-1),IF(VALUE(G265)=10,VALUE("1"&amp;RIGHT(G259)),G265))</f>
        <v>5268</v>
      </c>
      <c r="I265" s="131">
        <f ca="1">IF(OR(C259=1,C259=3,C259&gt;=5),H265*-1,H265*1)</f>
        <v>5268</v>
      </c>
      <c r="J265" s="119">
        <f t="shared" ca="1" si="173"/>
        <v>39201</v>
      </c>
      <c r="K265" s="121">
        <f t="shared" ca="1" si="168"/>
        <v>5268</v>
      </c>
      <c r="L265" s="34">
        <f t="shared" ca="1" si="169"/>
        <v>1</v>
      </c>
      <c r="M265" s="34" t="str">
        <f t="shared" ca="1" si="170"/>
        <v/>
      </c>
      <c r="N265" s="34">
        <f t="shared" ca="1" si="171"/>
        <v>7</v>
      </c>
      <c r="O265" s="34" t="e">
        <f ca="1">SMALL(M259:M268,4)</f>
        <v>#NUM!</v>
      </c>
      <c r="P265" s="33">
        <f ca="1">LARGE(K259:K268,7)*-1</f>
        <v>-4157</v>
      </c>
      <c r="Q265" s="33" t="e">
        <f ca="1">VLOOKUP(7,O259:P268,2,FALSE)</f>
        <v>#N/A</v>
      </c>
      <c r="R265" s="33">
        <f ca="1">IF(L269&gt;0,Q265,I265)</f>
        <v>5268</v>
      </c>
      <c r="S265" s="1"/>
      <c r="T265" s="125">
        <f t="shared" ca="1" si="172"/>
        <v>5268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31" customFormat="1">
      <c r="A266" s="60" t="s">
        <v>2723</v>
      </c>
      <c r="B266" s="1"/>
      <c r="C266" s="224"/>
      <c r="D266" s="1"/>
      <c r="E266" s="1">
        <v>8</v>
      </c>
      <c r="F266" s="1">
        <f>F257</f>
        <v>4</v>
      </c>
      <c r="G266" s="27" t="str">
        <f ca="1">IF(OR(LEFT(A266,F266)="0",LEFT(A266,F266)="1"),INT(RAND()*9+1),LEFT(A266,F266))</f>
        <v>0724</v>
      </c>
      <c r="H266" s="27" t="str">
        <f ca="1">IF(LEFT(G266,1)="0",INT(RAND()*9+1)&amp;RIGHT(G266,LEN(G266)-1),IF(VALUE(G266)=10,VALUE("1"&amp;RIGHT(G259)),G266))</f>
        <v>6724</v>
      </c>
      <c r="I266" s="131">
        <f ca="1">H266*1</f>
        <v>6724</v>
      </c>
      <c r="J266" s="119">
        <f t="shared" ca="1" si="173"/>
        <v>45925</v>
      </c>
      <c r="K266" s="121">
        <f t="shared" ca="1" si="168"/>
        <v>6724</v>
      </c>
      <c r="L266" s="34">
        <f t="shared" ca="1" si="169"/>
        <v>1</v>
      </c>
      <c r="M266" s="34" t="str">
        <f t="shared" ca="1" si="170"/>
        <v/>
      </c>
      <c r="N266" s="34">
        <f t="shared" ca="1" si="171"/>
        <v>8</v>
      </c>
      <c r="O266" s="34" t="e">
        <f ca="1">SMALL(M259:M268,3)</f>
        <v>#NUM!</v>
      </c>
      <c r="P266" s="33">
        <f ca="1">LARGE(K259:K268,8)*-1</f>
        <v>-3046</v>
      </c>
      <c r="Q266" s="33" t="e">
        <f ca="1">VLOOKUP(8,O259:P268,2,FALSE)</f>
        <v>#N/A</v>
      </c>
      <c r="R266" s="33">
        <f ca="1">IF(L269&gt;0,Q266,I266)</f>
        <v>6724</v>
      </c>
      <c r="S266" s="1"/>
      <c r="T266" s="125">
        <f t="shared" ca="1" si="172"/>
        <v>6724</v>
      </c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31" customFormat="1">
      <c r="A267" s="60" t="s">
        <v>2724</v>
      </c>
      <c r="B267" s="1"/>
      <c r="C267" s="224"/>
      <c r="D267" s="1"/>
      <c r="E267" s="1">
        <v>9</v>
      </c>
      <c r="F267" s="1">
        <f>F257</f>
        <v>4</v>
      </c>
      <c r="G267" s="27" t="str">
        <f ca="1">IF(OR(RIGHT(A267,F267)="0",RIGHT(A267,F267)="1"),INT(RAND()*9+1),RIGHT(A267,F267))</f>
        <v>3046</v>
      </c>
      <c r="H267" s="27" t="str">
        <f ca="1">IF(LEFT(G267,1)="0",INT(RAND()*9+1)&amp;RIGHT(G267,LEN(G267)-1),IF(VALUE(G267)=10,VALUE("1"&amp;RIGHT(G259)),G267))</f>
        <v>3046</v>
      </c>
      <c r="I267" s="131">
        <f ca="1">H267*1</f>
        <v>3046</v>
      </c>
      <c r="J267" s="119">
        <f t="shared" ca="1" si="173"/>
        <v>48971</v>
      </c>
      <c r="K267" s="121">
        <f t="shared" ca="1" si="168"/>
        <v>3046</v>
      </c>
      <c r="L267" s="34">
        <f t="shared" ca="1" si="169"/>
        <v>1</v>
      </c>
      <c r="M267" s="34" t="str">
        <f t="shared" ca="1" si="170"/>
        <v/>
      </c>
      <c r="N267" s="34">
        <f t="shared" ca="1" si="171"/>
        <v>9</v>
      </c>
      <c r="O267" s="34">
        <f ca="1">SMALL(N259:N268,6)</f>
        <v>6</v>
      </c>
      <c r="P267" s="33">
        <f ca="1">LARGE(K259:K268,9)</f>
        <v>2935</v>
      </c>
      <c r="Q267" s="33" t="e">
        <f ca="1">VLOOKUP(9,O259:P268,2,FALSE)</f>
        <v>#N/A</v>
      </c>
      <c r="R267" s="33">
        <f ca="1">IF(L269&gt;0,Q267,I267)</f>
        <v>3046</v>
      </c>
      <c r="S267" s="1"/>
      <c r="T267" s="125">
        <f t="shared" ca="1" si="172"/>
        <v>3046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31" customFormat="1">
      <c r="A268" s="60" t="s">
        <v>2725</v>
      </c>
      <c r="B268" s="1"/>
      <c r="C268" s="224"/>
      <c r="D268" s="1"/>
      <c r="E268" s="1">
        <v>10</v>
      </c>
      <c r="F268" s="1">
        <f>F257</f>
        <v>4</v>
      </c>
      <c r="G268" s="27" t="str">
        <f ca="1">IF(OR(RIGHT(A268,F268)="0",RIGHT(A268,F268)="1"),INT(RAND()*9+1),RIGHT(A268,F268))</f>
        <v>4157</v>
      </c>
      <c r="H268" s="27" t="str">
        <f ca="1">IF(LEFT(G268,1)="0",INT(RAND()*9+1)&amp;RIGHT(G268,LEN(G268)-1),IF(VALUE(G268)=10,VALUE("1"&amp;RIGHT(G259)),G268))</f>
        <v>4157</v>
      </c>
      <c r="I268" s="131">
        <f ca="1">H268*1</f>
        <v>4157</v>
      </c>
      <c r="J268" s="119">
        <f t="shared" ca="1" si="173"/>
        <v>53128</v>
      </c>
      <c r="K268" s="121">
        <f t="shared" ca="1" si="168"/>
        <v>4157</v>
      </c>
      <c r="L268" s="34">
        <f t="shared" ca="1" si="169"/>
        <v>1</v>
      </c>
      <c r="M268" s="34" t="str">
        <f t="shared" ca="1" si="170"/>
        <v/>
      </c>
      <c r="N268" s="34">
        <f t="shared" ca="1" si="171"/>
        <v>10</v>
      </c>
      <c r="O268" s="34" t="e">
        <f ca="1">SMALL(M259:M268,1)</f>
        <v>#NUM!</v>
      </c>
      <c r="P268" s="33">
        <f ca="1">LARGE(K259:K268,10)*-1</f>
        <v>-1824</v>
      </c>
      <c r="Q268" s="33" t="e">
        <f ca="1">VLOOKUP(10,O259:P268,2,FALSE)</f>
        <v>#N/A</v>
      </c>
      <c r="R268" s="33">
        <f ca="1">IF(L269&gt;0,Q268,I268)</f>
        <v>4157</v>
      </c>
      <c r="S268" s="1"/>
      <c r="T268" s="125">
        <f t="shared" ca="1" si="172"/>
        <v>4157</v>
      </c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31" customFormat="1">
      <c r="A269" s="60"/>
      <c r="B269" s="1"/>
      <c r="C269" s="224"/>
      <c r="D269" s="1"/>
      <c r="E269" s="1"/>
      <c r="F269" s="1"/>
      <c r="G269" s="27"/>
      <c r="H269" s="27"/>
      <c r="I269" s="131"/>
      <c r="J269" s="119"/>
      <c r="K269" s="121"/>
      <c r="L269" s="34">
        <f ca="1">COUNTIF(L259:L268,-1)</f>
        <v>0</v>
      </c>
      <c r="M269" s="34"/>
      <c r="N269" s="34"/>
      <c r="O269" s="34"/>
      <c r="P269" s="33"/>
      <c r="Q269" s="33"/>
      <c r="R269" s="33"/>
      <c r="S269" s="1"/>
      <c r="T269" s="12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31" customFormat="1">
      <c r="A270" s="60"/>
      <c r="B270" s="1"/>
      <c r="C270" s="224"/>
      <c r="D270" s="1"/>
      <c r="E270" s="1"/>
      <c r="F270" s="1"/>
      <c r="G270" s="27"/>
      <c r="H270" s="27"/>
      <c r="I270" s="131"/>
      <c r="J270" s="119"/>
      <c r="K270" s="121"/>
      <c r="L270" s="34"/>
      <c r="M270" s="34"/>
      <c r="N270" s="34"/>
      <c r="O270" s="34"/>
      <c r="P270" s="33"/>
      <c r="Q270" s="33"/>
      <c r="R270" s="33"/>
      <c r="S270" s="1"/>
      <c r="T270" s="12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31" customFormat="1">
      <c r="A271" s="203" t="s">
        <v>465</v>
      </c>
      <c r="B271" s="1"/>
      <c r="C271" s="224"/>
      <c r="D271" s="1"/>
      <c r="E271" s="1"/>
      <c r="F271" s="1"/>
      <c r="G271" s="27"/>
      <c r="H271" s="27"/>
      <c r="I271" s="131"/>
      <c r="J271" s="119"/>
      <c r="K271" s="121"/>
      <c r="L271" s="34"/>
      <c r="M271" s="34"/>
      <c r="N271" s="34"/>
      <c r="O271" s="34"/>
      <c r="P271" s="33"/>
      <c r="Q271" s="33"/>
      <c r="R271" s="33"/>
      <c r="S271" s="1"/>
      <c r="T271" s="12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31" customFormat="1">
      <c r="A272" s="60"/>
      <c r="B272" s="1"/>
      <c r="C272" s="224"/>
      <c r="D272" s="1"/>
      <c r="E272" s="1"/>
      <c r="F272" s="1">
        <v>4</v>
      </c>
      <c r="G272" s="27"/>
      <c r="H272" s="27"/>
      <c r="I272" s="131"/>
      <c r="J272" s="119"/>
      <c r="K272" s="121"/>
      <c r="L272" s="34"/>
      <c r="M272" s="34"/>
      <c r="N272" s="34"/>
      <c r="O272" s="34"/>
      <c r="P272" s="33"/>
      <c r="Q272" s="33"/>
      <c r="R272" s="33"/>
      <c r="S272" s="1"/>
      <c r="T272" s="12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31" customFormat="1">
      <c r="A273" s="60" t="s">
        <v>440</v>
      </c>
      <c r="B273" s="1"/>
      <c r="C273" s="224"/>
      <c r="D273" s="1"/>
      <c r="E273" s="1" t="s">
        <v>396</v>
      </c>
      <c r="F273" s="1" t="s">
        <v>444</v>
      </c>
      <c r="G273" s="27" t="s">
        <v>337</v>
      </c>
      <c r="H273" s="27" t="s">
        <v>338</v>
      </c>
      <c r="I273" s="131"/>
      <c r="J273" s="119" t="s">
        <v>1447</v>
      </c>
      <c r="K273" s="121"/>
      <c r="L273" s="34"/>
      <c r="M273" s="34"/>
      <c r="N273" s="34"/>
      <c r="O273" s="34"/>
      <c r="P273" s="33"/>
      <c r="Q273" s="33"/>
      <c r="R273" s="33" t="s">
        <v>1449</v>
      </c>
      <c r="S273" s="27"/>
      <c r="T273" s="12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31" customFormat="1">
      <c r="A274" s="60" t="s">
        <v>2726</v>
      </c>
      <c r="B274" s="127">
        <v>0</v>
      </c>
      <c r="C274" s="126">
        <f ca="1">IF(C244=C275,INT(RAND()*32)+1,C275)</f>
        <v>13</v>
      </c>
      <c r="D274" s="1"/>
      <c r="E274" s="1">
        <v>1</v>
      </c>
      <c r="F274" s="1">
        <f>F272</f>
        <v>4</v>
      </c>
      <c r="G274" s="27" t="str">
        <f ca="1">IF(OR(RIGHT(A274,F274)="0",RIGHT(A274,F274)="1"),INT(RAND()*9+1),RIGHT(A274,F274))</f>
        <v>1890</v>
      </c>
      <c r="H274" s="27" t="str">
        <f ca="1">IF(LEFT(G274,1)="0",LEFT(G280,1)&amp;RIGHT(G274,LEN(G274)-1),IF(VALUE(G274)=10,VALUE("1"&amp;RIGHT(G280)),G274))</f>
        <v>1890</v>
      </c>
      <c r="I274" s="131">
        <f ca="1">H274*1</f>
        <v>1890</v>
      </c>
      <c r="J274" s="119">
        <f ca="1">I274</f>
        <v>1890</v>
      </c>
      <c r="K274" s="121">
        <f ca="1">ABS(I274)</f>
        <v>1890</v>
      </c>
      <c r="L274" s="34">
        <f ca="1">IF(J274&lt;0,-1,1)</f>
        <v>1</v>
      </c>
      <c r="M274" s="34" t="str">
        <f ca="1">IF(I274&lt;0,E274,"")</f>
        <v/>
      </c>
      <c r="N274" s="34">
        <f ca="1">IF(I274&gt;0,E274,"")</f>
        <v>1</v>
      </c>
      <c r="O274" s="34">
        <f ca="1">SMALL(N274:N283,2)</f>
        <v>2</v>
      </c>
      <c r="P274" s="33">
        <f ca="1">LARGE(K274:K283,1)</f>
        <v>8567</v>
      </c>
      <c r="Q274" s="33">
        <f ca="1">VLOOKUP(1,O274:P283,2,FALSE)</f>
        <v>6345</v>
      </c>
      <c r="R274" s="33">
        <f ca="1">IF(L284&gt;0,Q274,I274)</f>
        <v>6345</v>
      </c>
      <c r="S274" s="1"/>
      <c r="T274" s="125">
        <f ca="1">IF($E$1=1,R274*1,K274*1)</f>
        <v>6345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31" customFormat="1">
      <c r="A275" s="60" t="s">
        <v>2727</v>
      </c>
      <c r="B275" s="1"/>
      <c r="C275" s="224">
        <f ca="1">INT(RAND()*32)+1</f>
        <v>13</v>
      </c>
      <c r="D275" s="1"/>
      <c r="E275" s="1">
        <v>2</v>
      </c>
      <c r="F275" s="1">
        <f>F272</f>
        <v>4</v>
      </c>
      <c r="G275" s="27" t="str">
        <f t="shared" ref="G275:G282" ca="1" si="174">IF(OR(RIGHT(A275,F275)="0",RIGHT(A275,F275)="1"),INT(RAND()*9+1),RIGHT(A275,F275))</f>
        <v>6345</v>
      </c>
      <c r="H275" s="27" t="str">
        <f ca="1">IF(LEFT(G275,1)="0",LEFT(G280,1)&amp;RIGHT(G275,LEN(G275)-1),IF(VALUE(G275)=10,VALUE("1"&amp;RIGHT(G280)),G275))</f>
        <v>6345</v>
      </c>
      <c r="I275" s="131">
        <f ca="1">IF(C274&lt;=6,H275*-1,H275*1)</f>
        <v>6345</v>
      </c>
      <c r="J275" s="119">
        <f ca="1">J274+I275</f>
        <v>8235</v>
      </c>
      <c r="K275" s="121">
        <f t="shared" ref="K275:K283" ca="1" si="175">ABS(I275)</f>
        <v>6345</v>
      </c>
      <c r="L275" s="34">
        <f t="shared" ref="L275:L283" ca="1" si="176">IF(J275&lt;0,-1,1)</f>
        <v>1</v>
      </c>
      <c r="M275" s="34" t="str">
        <f t="shared" ref="M275:M283" ca="1" si="177">IF(I275&lt;0,E275,"")</f>
        <v/>
      </c>
      <c r="N275" s="34">
        <f t="shared" ref="N275:N283" ca="1" si="178">IF(I275&gt;0,E275,"")</f>
        <v>2</v>
      </c>
      <c r="O275" s="34">
        <f ca="1">SMALL(N274:N283,3)</f>
        <v>4</v>
      </c>
      <c r="P275" s="33">
        <f ca="1">LARGE(K274:K283,2)</f>
        <v>7456</v>
      </c>
      <c r="Q275" s="33">
        <f ca="1">VLOOKUP(2,O274:P283,2,FALSE)</f>
        <v>8567</v>
      </c>
      <c r="R275" s="33">
        <f ca="1">IF(L284&gt;0,Q275,I275)</f>
        <v>8567</v>
      </c>
      <c r="S275" s="1"/>
      <c r="T275" s="125">
        <f t="shared" ref="T275:T283" ca="1" si="179">IF($E$1=1,R275*1,K275*1)</f>
        <v>8567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31" customFormat="1">
      <c r="A276" s="60" t="s">
        <v>2728</v>
      </c>
      <c r="B276" s="1"/>
      <c r="C276" s="224"/>
      <c r="D276" s="1"/>
      <c r="E276" s="1">
        <v>3</v>
      </c>
      <c r="F276" s="1">
        <f>F272</f>
        <v>4</v>
      </c>
      <c r="G276" s="27" t="str">
        <f t="shared" ca="1" si="174"/>
        <v>8567</v>
      </c>
      <c r="H276" s="27" t="str">
        <f ca="1">IF(LEFT(G276,1)="0",LEFT(G280,1)&amp;RIGHT(G276,LEN(G276)-1),IF(VALUE(G276)=10,VALUE("1"&amp;RIGHT(G280)),G276))</f>
        <v>8567</v>
      </c>
      <c r="I276" s="131">
        <f ca="1">IF(AND(C274&gt;=6,C274&lt;=21),H276*-1,H276*1)</f>
        <v>-8567</v>
      </c>
      <c r="J276" s="119">
        <f t="shared" ref="J276:J283" ca="1" si="180">J275+I276</f>
        <v>-332</v>
      </c>
      <c r="K276" s="121">
        <f t="shared" ca="1" si="175"/>
        <v>8567</v>
      </c>
      <c r="L276" s="34">
        <f t="shared" ca="1" si="176"/>
        <v>-1</v>
      </c>
      <c r="M276" s="34">
        <f t="shared" ca="1" si="177"/>
        <v>3</v>
      </c>
      <c r="N276" s="34" t="str">
        <f t="shared" ca="1" si="178"/>
        <v/>
      </c>
      <c r="O276" s="34">
        <f ca="1">SMALL(N274:N283,1)</f>
        <v>1</v>
      </c>
      <c r="P276" s="33">
        <f ca="1">LARGE(K274:K283,3)</f>
        <v>6345</v>
      </c>
      <c r="Q276" s="33">
        <f ca="1">VLOOKUP(3,O274:P283,2,FALSE)</f>
        <v>-1205</v>
      </c>
      <c r="R276" s="33">
        <f ca="1">IF(L284&gt;0,Q276,I276)</f>
        <v>-1205</v>
      </c>
      <c r="S276" s="1"/>
      <c r="T276" s="125">
        <f t="shared" ca="1" si="179"/>
        <v>-1205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31" customFormat="1">
      <c r="A277" s="60" t="s">
        <v>2729</v>
      </c>
      <c r="B277" s="1"/>
      <c r="C277" s="224"/>
      <c r="D277" s="1"/>
      <c r="E277" s="1">
        <v>4</v>
      </c>
      <c r="F277" s="1">
        <f>F272</f>
        <v>4</v>
      </c>
      <c r="G277" s="27" t="str">
        <f t="shared" ca="1" si="174"/>
        <v>2901</v>
      </c>
      <c r="H277" s="27" t="str">
        <f ca="1">IF(LEFT(G277,1)="0",LEFT(G280,1)&amp;RIGHT(G277,LEN(G277)-1),IF(VALUE(G277)=10,VALUE("1"&amp;RIGHT(G280)),G277))</f>
        <v>2901</v>
      </c>
      <c r="I277" s="131">
        <f ca="1">IF(OR(C274=7,C274=8,C274=9,C274=10,C274=22,C274=23,C274=24,C274=25,C274=26,C274=27,C274=28,C274=29,C274=30),H277*-1,H277*1)</f>
        <v>2901</v>
      </c>
      <c r="J277" s="119">
        <f t="shared" ca="1" si="180"/>
        <v>2569</v>
      </c>
      <c r="K277" s="121">
        <f t="shared" ca="1" si="175"/>
        <v>2901</v>
      </c>
      <c r="L277" s="34">
        <f t="shared" ca="1" si="176"/>
        <v>1</v>
      </c>
      <c r="M277" s="34" t="str">
        <f t="shared" ca="1" si="177"/>
        <v/>
      </c>
      <c r="N277" s="34">
        <f t="shared" ca="1" si="178"/>
        <v>4</v>
      </c>
      <c r="O277" s="34">
        <f ca="1">SMALL(N274:N283,5)</f>
        <v>7</v>
      </c>
      <c r="P277" s="33">
        <f ca="1">LARGE(K274:K283,4)</f>
        <v>5234</v>
      </c>
      <c r="Q277" s="33">
        <f ca="1">VLOOKUP(4,O274:P283,2,FALSE)</f>
        <v>7456</v>
      </c>
      <c r="R277" s="33">
        <f ca="1">IF(L284&gt;0,Q277,I277)</f>
        <v>7456</v>
      </c>
      <c r="S277" s="1"/>
      <c r="T277" s="125">
        <f t="shared" ca="1" si="179"/>
        <v>7456</v>
      </c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31" customFormat="1">
      <c r="A278" s="60" t="s">
        <v>2730</v>
      </c>
      <c r="B278" s="1"/>
      <c r="C278" s="224"/>
      <c r="D278" s="1"/>
      <c r="E278" s="1">
        <v>5</v>
      </c>
      <c r="F278" s="1">
        <f>F272</f>
        <v>4</v>
      </c>
      <c r="G278" s="27" t="str">
        <f t="shared" ca="1" si="174"/>
        <v>7456</v>
      </c>
      <c r="H278" s="27" t="str">
        <f ca="1">IF(LEFT(G278,1)="0",LEFT(G274,1)&amp;RIGHT(G278,LEN(G278)-1),IF(VALUE(G278)=10,VALUE("1"&amp;RIGHT(G274)),G278))</f>
        <v>7456</v>
      </c>
      <c r="I278" s="131">
        <f ca="1">IF(OR(C274=1,C274=2,C274=11,C274=12,C274=13,C274=14,C274=15,C274=22,C274=23,C274=24,C274=31,C274=32),H278*-1,H278*1)</f>
        <v>-7456</v>
      </c>
      <c r="J278" s="119">
        <f t="shared" ca="1" si="180"/>
        <v>-4887</v>
      </c>
      <c r="K278" s="121">
        <f t="shared" ca="1" si="175"/>
        <v>7456</v>
      </c>
      <c r="L278" s="34">
        <f t="shared" ca="1" si="176"/>
        <v>-1</v>
      </c>
      <c r="M278" s="34">
        <f t="shared" ca="1" si="177"/>
        <v>5</v>
      </c>
      <c r="N278" s="34" t="str">
        <f t="shared" ca="1" si="178"/>
        <v/>
      </c>
      <c r="O278" s="34">
        <f ca="1">SMALL(N274:N283,4)</f>
        <v>6</v>
      </c>
      <c r="P278" s="33">
        <f ca="1">LARGE(K274:K283,5)</f>
        <v>4123</v>
      </c>
      <c r="Q278" s="33">
        <f ca="1">VLOOKUP(5,O274:P283,2,FALSE)</f>
        <v>-3789</v>
      </c>
      <c r="R278" s="33">
        <f ca="1">IF(L284&gt;0,Q278,I278)</f>
        <v>-3789</v>
      </c>
      <c r="S278" s="1"/>
      <c r="T278" s="125">
        <f t="shared" ca="1" si="179"/>
        <v>-3789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31" customFormat="1">
      <c r="A279" s="60" t="s">
        <v>2731</v>
      </c>
      <c r="B279" s="1"/>
      <c r="C279" s="224"/>
      <c r="D279" s="1"/>
      <c r="E279" s="1">
        <v>6</v>
      </c>
      <c r="F279" s="1">
        <f>F272</f>
        <v>4</v>
      </c>
      <c r="G279" s="27" t="str">
        <f t="shared" ca="1" si="174"/>
        <v>3012</v>
      </c>
      <c r="H279" s="27" t="str">
        <f ca="1">IF(LEFT(G279,1)="0",LEFT(G274,1)&amp;RIGHT(G279,LEN(G279)-1),IF(VALUE(G279)=10,VALUE("1"&amp;RIGHT(G274)),G279))</f>
        <v>3012</v>
      </c>
      <c r="I279" s="131">
        <f ca="1">IF(OR(C274&lt;=8,C274=14,C274=15,,C274=16,C274=17,C274=18,C274=19,C274=25,C274=26,C274=27,C274=28),H279*-1,H279*1)</f>
        <v>3012</v>
      </c>
      <c r="J279" s="119">
        <f t="shared" ca="1" si="180"/>
        <v>-1875</v>
      </c>
      <c r="K279" s="121">
        <f t="shared" ca="1" si="175"/>
        <v>3012</v>
      </c>
      <c r="L279" s="34">
        <f t="shared" ca="1" si="176"/>
        <v>-1</v>
      </c>
      <c r="M279" s="34" t="str">
        <f t="shared" ca="1" si="177"/>
        <v/>
      </c>
      <c r="N279" s="34">
        <f t="shared" ca="1" si="178"/>
        <v>6</v>
      </c>
      <c r="O279" s="34">
        <f ca="1">SMALL(M274:M283,2)</f>
        <v>5</v>
      </c>
      <c r="P279" s="33">
        <f ca="1">LARGE(K274:K283,6)*-1</f>
        <v>-3789</v>
      </c>
      <c r="Q279" s="33">
        <f ca="1">VLOOKUP(6,O274:P283,2,FALSE)</f>
        <v>4123</v>
      </c>
      <c r="R279" s="33">
        <f ca="1">IF(L284&gt;0,Q279,I279)</f>
        <v>4123</v>
      </c>
      <c r="S279" s="1"/>
      <c r="T279" s="125">
        <f t="shared" ca="1" si="179"/>
        <v>4123</v>
      </c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31" customFormat="1">
      <c r="A280" s="60" t="s">
        <v>2732</v>
      </c>
      <c r="B280" s="1"/>
      <c r="C280" s="224"/>
      <c r="D280" s="1"/>
      <c r="E280" s="1">
        <v>7</v>
      </c>
      <c r="F280" s="1">
        <f>F272</f>
        <v>4</v>
      </c>
      <c r="G280" s="27" t="str">
        <f t="shared" ca="1" si="174"/>
        <v>5234</v>
      </c>
      <c r="H280" s="27" t="str">
        <f ca="1">IF(LEFT(G280,1)="0",LEFT(G274,1)&amp;RIGHT(G280,LEN(G280)-1),IF(VALUE(G280)=10,VALUE("1"&amp;RIGHT(G274)),G280))</f>
        <v>5234</v>
      </c>
      <c r="I280" s="131">
        <f ca="1">IF(OR(C274=3,C274=5,C274=9,C274=11,C274=16,C274=17,C274=20,C274=21,C274=22,C274=23,C274=25,C274=26,C274&gt;=29),H280*-1,H280*1)</f>
        <v>5234</v>
      </c>
      <c r="J280" s="119">
        <f t="shared" ca="1" si="180"/>
        <v>3359</v>
      </c>
      <c r="K280" s="121">
        <f t="shared" ca="1" si="175"/>
        <v>5234</v>
      </c>
      <c r="L280" s="34">
        <f t="shared" ca="1" si="176"/>
        <v>1</v>
      </c>
      <c r="M280" s="34" t="str">
        <f t="shared" ca="1" si="177"/>
        <v/>
      </c>
      <c r="N280" s="34">
        <f t="shared" ca="1" si="178"/>
        <v>7</v>
      </c>
      <c r="O280" s="34">
        <f ca="1">SMALL(M274:M283,4)</f>
        <v>10</v>
      </c>
      <c r="P280" s="33">
        <f ca="1">LARGE(K274:K283,7)*-1</f>
        <v>-3012</v>
      </c>
      <c r="Q280" s="33">
        <f ca="1">VLOOKUP(7,O274:P283,2,FALSE)</f>
        <v>5234</v>
      </c>
      <c r="R280" s="33">
        <f ca="1">IF(L284&gt;0,Q280,I280)</f>
        <v>5234</v>
      </c>
      <c r="S280" s="1"/>
      <c r="T280" s="125">
        <f t="shared" ca="1" si="179"/>
        <v>5234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31" customFormat="1">
      <c r="A281" s="60" t="s">
        <v>2733</v>
      </c>
      <c r="B281" s="1"/>
      <c r="C281" s="224"/>
      <c r="D281" s="1"/>
      <c r="E281" s="1">
        <v>8</v>
      </c>
      <c r="F281" s="1">
        <f>F272</f>
        <v>4</v>
      </c>
      <c r="G281" s="27" t="str">
        <f t="shared" ca="1" si="174"/>
        <v>0789</v>
      </c>
      <c r="H281" s="27" t="str">
        <f ca="1">IF(LEFT(G281,1)="0",INT(RAND()*9+1)&amp;RIGHT(G281,LEN(G281)-1),IF(VALUE(G281)=10,VALUE("1"&amp;RIGHT(G274)),G281))</f>
        <v>3789</v>
      </c>
      <c r="I281" s="131">
        <f ca="1">IF(OR(C274=1,C274=7,C274=10,C274=11,C274=12,C274=14,C274=18,C274=20,C274=24,C274=27,C274=29,C274=31),H281*-1,H281*1)</f>
        <v>3789</v>
      </c>
      <c r="J281" s="119">
        <f t="shared" ca="1" si="180"/>
        <v>7148</v>
      </c>
      <c r="K281" s="121">
        <f t="shared" ca="1" si="175"/>
        <v>3789</v>
      </c>
      <c r="L281" s="34">
        <f t="shared" ca="1" si="176"/>
        <v>1</v>
      </c>
      <c r="M281" s="34" t="str">
        <f t="shared" ca="1" si="177"/>
        <v/>
      </c>
      <c r="N281" s="34">
        <f t="shared" ca="1" si="178"/>
        <v>8</v>
      </c>
      <c r="O281" s="34">
        <f ca="1">SMALL(M274:M283,3)</f>
        <v>9</v>
      </c>
      <c r="P281" s="33">
        <f ca="1">LARGE(K274:K283,8)*-1</f>
        <v>-2901</v>
      </c>
      <c r="Q281" s="33">
        <f ca="1">VLOOKUP(8,O274:P283,2,FALSE)</f>
        <v>1890</v>
      </c>
      <c r="R281" s="33">
        <f ca="1">IF(L284&gt;0,Q281,I281)</f>
        <v>1890</v>
      </c>
      <c r="S281" s="1"/>
      <c r="T281" s="125">
        <f t="shared" ca="1" si="179"/>
        <v>1890</v>
      </c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31" customFormat="1">
      <c r="A282" s="60" t="s">
        <v>2734</v>
      </c>
      <c r="B282" s="1"/>
      <c r="C282" s="224"/>
      <c r="D282" s="1"/>
      <c r="E282" s="1">
        <v>9</v>
      </c>
      <c r="F282" s="1">
        <f>F272</f>
        <v>4</v>
      </c>
      <c r="G282" s="27" t="str">
        <f t="shared" ca="1" si="174"/>
        <v>4123</v>
      </c>
      <c r="H282" s="27" t="str">
        <f ca="1">IF(LEFT(G282,1)="0",INT(RAND()*9+1)&amp;RIGHT(G282,LEN(G282)-1),IF(VALUE(G282)=10,VALUE("1"&amp;RIGHT(G274)),G282))</f>
        <v>4123</v>
      </c>
      <c r="I282" s="131">
        <f ca="1">IF(OR(C274=4,C274=5,C274=6,C274=8,C274=9,C274=12,C274=13,C274=15,C274=16,C274=18,C274=19,C274=21,C274=22,C274=25,C274=27,C274=28,C274=30,C274=32),H282*-1,H282*1)</f>
        <v>-4123</v>
      </c>
      <c r="J282" s="119">
        <f t="shared" ca="1" si="180"/>
        <v>3025</v>
      </c>
      <c r="K282" s="121">
        <f t="shared" ca="1" si="175"/>
        <v>4123</v>
      </c>
      <c r="L282" s="34">
        <f t="shared" ca="1" si="176"/>
        <v>1</v>
      </c>
      <c r="M282" s="34">
        <f t="shared" ca="1" si="177"/>
        <v>9</v>
      </c>
      <c r="N282" s="34" t="str">
        <f t="shared" ca="1" si="178"/>
        <v/>
      </c>
      <c r="O282" s="34">
        <f ca="1">SMALL(N274:N283,6)</f>
        <v>8</v>
      </c>
      <c r="P282" s="33">
        <f ca="1">LARGE(K274:K283,9)</f>
        <v>1890</v>
      </c>
      <c r="Q282" s="33">
        <f ca="1">VLOOKUP(9,O274:P283,2,FALSE)</f>
        <v>-2901</v>
      </c>
      <c r="R282" s="33">
        <f ca="1">IF(L284&gt;0,Q282,I282)</f>
        <v>-2901</v>
      </c>
      <c r="S282" s="1"/>
      <c r="T282" s="125">
        <f t="shared" ca="1" si="179"/>
        <v>-2901</v>
      </c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31" customFormat="1">
      <c r="A283" s="60" t="s">
        <v>2735</v>
      </c>
      <c r="B283" s="1"/>
      <c r="C283" s="224"/>
      <c r="D283" s="1"/>
      <c r="E283" s="1">
        <v>10</v>
      </c>
      <c r="F283" s="1">
        <f>F272</f>
        <v>4</v>
      </c>
      <c r="G283" s="27" t="str">
        <f ca="1">IF(OR(LEFT(A283,F283)="0",LEFT(A283,F283)="1"),INT(RAND()*9+1),LEFT(A283,F283))</f>
        <v>1205</v>
      </c>
      <c r="H283" s="27" t="str">
        <f ca="1">IF(LEFT(G283,1)="0",INT(RAND()*9+1)&amp;RIGHT(G283,LEN(G283)-1),IF(VALUE(G283)=10,VALUE("1"&amp;RIGHT(G274)),G283))</f>
        <v>1205</v>
      </c>
      <c r="I283" s="131">
        <f ca="1">IF(OR(C274=2,C274=3,C274=4,C274=10,C274=13,C274=17,C274=19,C274=20,C274=21,C274=23,C274=24,C274=26,C274&gt;=28),H283*-1,H283*1)</f>
        <v>-1205</v>
      </c>
      <c r="J283" s="119">
        <f t="shared" ca="1" si="180"/>
        <v>1820</v>
      </c>
      <c r="K283" s="121">
        <f t="shared" ca="1" si="175"/>
        <v>1205</v>
      </c>
      <c r="L283" s="34">
        <f t="shared" ca="1" si="176"/>
        <v>1</v>
      </c>
      <c r="M283" s="34">
        <f t="shared" ca="1" si="177"/>
        <v>10</v>
      </c>
      <c r="N283" s="34" t="str">
        <f t="shared" ca="1" si="178"/>
        <v/>
      </c>
      <c r="O283" s="34">
        <f ca="1">SMALL(M274:M283,1)</f>
        <v>3</v>
      </c>
      <c r="P283" s="33">
        <f ca="1">LARGE(K274:K283,10)*-1</f>
        <v>-1205</v>
      </c>
      <c r="Q283" s="33">
        <f ca="1">VLOOKUP(10,O274:P283,2,FALSE)</f>
        <v>-3012</v>
      </c>
      <c r="R283" s="33">
        <f ca="1">IF(L284&gt;0,Q283,I283)</f>
        <v>-3012</v>
      </c>
      <c r="S283" s="1"/>
      <c r="T283" s="125">
        <f t="shared" ca="1" si="179"/>
        <v>-3012</v>
      </c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31" customFormat="1">
      <c r="A284" s="60"/>
      <c r="B284" s="1"/>
      <c r="C284" s="224"/>
      <c r="D284" s="1"/>
      <c r="E284" s="1"/>
      <c r="F284" s="1"/>
      <c r="G284" s="117"/>
      <c r="H284" s="27"/>
      <c r="I284" s="131"/>
      <c r="J284" s="119"/>
      <c r="K284" s="121"/>
      <c r="L284" s="34">
        <f ca="1">COUNTIF(L274:L283,-1)</f>
        <v>3</v>
      </c>
      <c r="M284" s="34"/>
      <c r="N284" s="34"/>
      <c r="O284" s="34"/>
      <c r="P284" s="33"/>
      <c r="Q284" s="33"/>
      <c r="R284" s="33"/>
      <c r="S284" s="1"/>
      <c r="T284" s="12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s="31" customFormat="1">
      <c r="A285" s="60"/>
      <c r="B285" s="1"/>
      <c r="C285" s="224"/>
      <c r="D285" s="1"/>
      <c r="E285" s="1"/>
      <c r="F285" s="1"/>
      <c r="G285" s="27"/>
      <c r="H285" s="27"/>
      <c r="I285" s="131"/>
      <c r="J285" s="119"/>
      <c r="K285" s="121"/>
      <c r="L285" s="34"/>
      <c r="M285" s="34"/>
      <c r="N285" s="34"/>
      <c r="O285" s="34"/>
      <c r="P285" s="33"/>
      <c r="Q285" s="33"/>
      <c r="R285" s="33"/>
      <c r="S285" s="1"/>
      <c r="T285" s="12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s="31" customFormat="1">
      <c r="A286" s="203" t="s">
        <v>464</v>
      </c>
      <c r="B286" s="1"/>
      <c r="C286" s="224"/>
      <c r="D286" s="1"/>
      <c r="E286" s="1"/>
      <c r="F286" s="1"/>
      <c r="G286" s="27"/>
      <c r="H286" s="27"/>
      <c r="I286" s="131"/>
      <c r="J286" s="119"/>
      <c r="K286" s="121"/>
      <c r="L286" s="34"/>
      <c r="M286" s="34"/>
      <c r="N286" s="34"/>
      <c r="O286" s="34"/>
      <c r="P286" s="33"/>
      <c r="Q286" s="33"/>
      <c r="R286" s="33"/>
      <c r="S286" s="1"/>
      <c r="T286" s="12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s="31" customFormat="1">
      <c r="A287" s="60"/>
      <c r="B287" s="1"/>
      <c r="C287" s="224"/>
      <c r="D287" s="1"/>
      <c r="E287" s="1"/>
      <c r="F287" s="1">
        <v>4</v>
      </c>
      <c r="G287" s="27"/>
      <c r="H287" s="27"/>
      <c r="I287" s="131"/>
      <c r="J287" s="119"/>
      <c r="K287" s="121"/>
      <c r="L287" s="34"/>
      <c r="M287" s="34"/>
      <c r="N287" s="34"/>
      <c r="O287" s="34"/>
      <c r="P287" s="33"/>
      <c r="Q287" s="33"/>
      <c r="R287" s="33"/>
      <c r="S287" s="1"/>
      <c r="T287" s="12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s="31" customFormat="1">
      <c r="A288" s="60" t="s">
        <v>440</v>
      </c>
      <c r="B288" s="1"/>
      <c r="C288" s="224"/>
      <c r="D288" s="1"/>
      <c r="E288" s="1" t="s">
        <v>396</v>
      </c>
      <c r="F288" s="1" t="s">
        <v>444</v>
      </c>
      <c r="G288" s="27" t="s">
        <v>337</v>
      </c>
      <c r="H288" s="27" t="s">
        <v>338</v>
      </c>
      <c r="I288" s="131"/>
      <c r="J288" s="119" t="s">
        <v>1447</v>
      </c>
      <c r="K288" s="121"/>
      <c r="L288" s="34"/>
      <c r="M288" s="34"/>
      <c r="N288" s="34"/>
      <c r="O288" s="34"/>
      <c r="P288" s="33"/>
      <c r="Q288" s="33"/>
      <c r="R288" s="33" t="s">
        <v>1449</v>
      </c>
      <c r="S288" s="27"/>
      <c r="T288" s="12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>
      <c r="A289" s="60" t="s">
        <v>2736</v>
      </c>
      <c r="B289" s="127">
        <v>0</v>
      </c>
      <c r="C289" s="224">
        <v>0</v>
      </c>
      <c r="E289" s="1">
        <v>1</v>
      </c>
      <c r="F289" s="1">
        <f>F287</f>
        <v>4</v>
      </c>
      <c r="G289" s="27" t="str">
        <f t="shared" ref="G289:G298" ca="1" si="181">IF(OR(RIGHT(A289,F289)="0",RIGHT(A289,F289)="1"),INT(RAND()*9+1),RIGHT(A289,F289))</f>
        <v>9026</v>
      </c>
      <c r="H289" s="27" t="str">
        <f ca="1">IF(LEFT(G289,1)="0",LEFT(G295,1)&amp;RIGHT(G289,LEN(G289)-1),IF(VALUE(G289)=10,VALUE("1"&amp;RIGHT(G295)),G289))</f>
        <v>9026</v>
      </c>
      <c r="I289" s="131">
        <f ca="1">H289*1</f>
        <v>9026</v>
      </c>
      <c r="J289" s="119">
        <f ca="1">I289</f>
        <v>9026</v>
      </c>
      <c r="K289" s="121">
        <f ca="1">ABS(I289)</f>
        <v>9026</v>
      </c>
      <c r="L289" s="34">
        <f ca="1">IF(J289&lt;0,-1,1)</f>
        <v>1</v>
      </c>
      <c r="M289" s="34" t="str">
        <f ca="1">IF(I289&lt;0,E289,"")</f>
        <v/>
      </c>
      <c r="N289" s="34">
        <f ca="1">IF(I289&gt;0,E289,"")</f>
        <v>1</v>
      </c>
      <c r="O289" s="34">
        <f ca="1">SMALL(N289:N298,2)</f>
        <v>2</v>
      </c>
      <c r="P289" s="33">
        <f ca="1">LARGE(K289:K298,1)</f>
        <v>9862</v>
      </c>
      <c r="Q289" s="33">
        <f ca="1">VLOOKUP(1,O289:P298,2,FALSE)</f>
        <v>8915</v>
      </c>
      <c r="R289" s="33">
        <f ca="1">IF(L299&gt;0,Q289,I289)</f>
        <v>9026</v>
      </c>
      <c r="T289" s="125">
        <f ca="1">IF($E$1=1,R289*1,K289*1)</f>
        <v>9026</v>
      </c>
    </row>
    <row r="290" spans="1:43">
      <c r="A290" s="60" t="s">
        <v>2737</v>
      </c>
      <c r="C290" s="224"/>
      <c r="E290" s="1">
        <v>2</v>
      </c>
      <c r="F290" s="1">
        <f>F287</f>
        <v>4</v>
      </c>
      <c r="G290" s="27" t="str">
        <f t="shared" ca="1" si="181"/>
        <v>1248</v>
      </c>
      <c r="H290" s="27" t="str">
        <f ca="1">IF(LEFT(G290,1)="0",LEFT(G295,1)&amp;RIGHT(G290,LEN(G290)-1),IF(VALUE(G290)=10,VALUE("1"&amp;RIGHT(G295)),G290))</f>
        <v>1248</v>
      </c>
      <c r="I290" s="131">
        <f ca="1">H290*1</f>
        <v>1248</v>
      </c>
      <c r="J290" s="119">
        <f ca="1">J289+I290</f>
        <v>10274</v>
      </c>
      <c r="K290" s="121">
        <f t="shared" ref="K290:K298" ca="1" si="182">ABS(I290)</f>
        <v>1248</v>
      </c>
      <c r="L290" s="34">
        <f t="shared" ref="L290:L298" ca="1" si="183">IF(J290&lt;0,-1,1)</f>
        <v>1</v>
      </c>
      <c r="M290" s="34" t="str">
        <f t="shared" ref="M290:M298" ca="1" si="184">IF(I290&lt;0,E290,"")</f>
        <v/>
      </c>
      <c r="N290" s="34">
        <f t="shared" ref="N290:N298" ca="1" si="185">IF(I290&gt;0,E290,"")</f>
        <v>2</v>
      </c>
      <c r="O290" s="34">
        <f ca="1">SMALL(N289:N298,3)</f>
        <v>3</v>
      </c>
      <c r="P290" s="33">
        <f ca="1">LARGE(K289:K298,2)</f>
        <v>9026</v>
      </c>
      <c r="Q290" s="33">
        <f ca="1">VLOOKUP(2,O289:P298,2,FALSE)</f>
        <v>9862</v>
      </c>
      <c r="R290" s="33">
        <f ca="1">IF(L299&gt;0,Q290,I290)</f>
        <v>1248</v>
      </c>
      <c r="T290" s="125">
        <f t="shared" ref="T290:T298" ca="1" si="186">IF($E$1=1,R290*1,K290*1)</f>
        <v>1248</v>
      </c>
    </row>
    <row r="291" spans="1:43">
      <c r="A291" s="60" t="s">
        <v>2738</v>
      </c>
      <c r="C291" s="224"/>
      <c r="E291" s="1">
        <v>3</v>
      </c>
      <c r="F291" s="1">
        <f>F287</f>
        <v>4</v>
      </c>
      <c r="G291" s="27" t="str">
        <f t="shared" ca="1" si="181"/>
        <v>2359</v>
      </c>
      <c r="H291" s="27" t="str">
        <f ca="1">IF(LEFT(G291,1)="0",LEFT(G295,1)&amp;RIGHT(G291,LEN(G291)-1),IF(VALUE(G291)=10,VALUE("1"&amp;RIGHT(G295)),G291))</f>
        <v>2359</v>
      </c>
      <c r="I291" s="131">
        <f ca="1">IF(AND(C289&gt;=1,C289&lt;=5),H291*-1,H291*1)</f>
        <v>2359</v>
      </c>
      <c r="J291" s="119">
        <f t="shared" ref="J291:J298" ca="1" si="187">J290+I291</f>
        <v>12633</v>
      </c>
      <c r="K291" s="121">
        <f t="shared" ca="1" si="182"/>
        <v>2359</v>
      </c>
      <c r="L291" s="34">
        <f t="shared" ca="1" si="183"/>
        <v>1</v>
      </c>
      <c r="M291" s="34" t="str">
        <f t="shared" ca="1" si="184"/>
        <v/>
      </c>
      <c r="N291" s="34">
        <f t="shared" ca="1" si="185"/>
        <v>3</v>
      </c>
      <c r="O291" s="34">
        <f ca="1">SMALL(N289:N298,1)</f>
        <v>1</v>
      </c>
      <c r="P291" s="33">
        <f ca="1">LARGE(K289:K298,3)</f>
        <v>8915</v>
      </c>
      <c r="Q291" s="33">
        <f ca="1">VLOOKUP(3,O289:P298,2,FALSE)</f>
        <v>9026</v>
      </c>
      <c r="R291" s="33">
        <f ca="1">IF(L299&gt;0,Q291,I291)</f>
        <v>2359</v>
      </c>
      <c r="T291" s="125">
        <f t="shared" ca="1" si="186"/>
        <v>2359</v>
      </c>
    </row>
    <row r="292" spans="1:43">
      <c r="A292" s="60" t="s">
        <v>2739</v>
      </c>
      <c r="C292" s="224"/>
      <c r="E292" s="1">
        <v>4</v>
      </c>
      <c r="F292" s="1">
        <f>F287</f>
        <v>4</v>
      </c>
      <c r="G292" s="27" t="str">
        <f t="shared" ca="1" si="181"/>
        <v>5682</v>
      </c>
      <c r="H292" s="27" t="str">
        <f ca="1">IF(LEFT(G292,1)="0",LEFT(G295,1)&amp;RIGHT(G292,LEN(G292)-1),IF(VALUE(G292)=10,VALUE("1"&amp;RIGHT(G295)),G292))</f>
        <v>5682</v>
      </c>
      <c r="I292" s="131">
        <f ca="1">IF(C289&gt;=4,H292*-1,H292*1)</f>
        <v>5682</v>
      </c>
      <c r="J292" s="119">
        <f t="shared" ca="1" si="187"/>
        <v>18315</v>
      </c>
      <c r="K292" s="121">
        <f t="shared" ca="1" si="182"/>
        <v>5682</v>
      </c>
      <c r="L292" s="34">
        <f t="shared" ca="1" si="183"/>
        <v>1</v>
      </c>
      <c r="M292" s="34" t="str">
        <f t="shared" ca="1" si="184"/>
        <v/>
      </c>
      <c r="N292" s="34">
        <f t="shared" ca="1" si="185"/>
        <v>4</v>
      </c>
      <c r="O292" s="34">
        <f ca="1">SMALL(N289:N298,5)</f>
        <v>5</v>
      </c>
      <c r="P292" s="33">
        <f ca="1">LARGE(K289:K298,4)</f>
        <v>7804</v>
      </c>
      <c r="Q292" s="33">
        <f ca="1">VLOOKUP(4,O289:P298,2,FALSE)</f>
        <v>6793</v>
      </c>
      <c r="R292" s="33">
        <f ca="1">IF(L299&gt;0,Q292,I292)</f>
        <v>5682</v>
      </c>
      <c r="T292" s="125">
        <f t="shared" ca="1" si="186"/>
        <v>5682</v>
      </c>
    </row>
    <row r="293" spans="1:43">
      <c r="A293" s="60" t="s">
        <v>2740</v>
      </c>
      <c r="C293" s="224"/>
      <c r="E293" s="1">
        <v>5</v>
      </c>
      <c r="F293" s="1">
        <f>F287</f>
        <v>4</v>
      </c>
      <c r="G293" s="27" t="str">
        <f t="shared" ca="1" si="181"/>
        <v>7804</v>
      </c>
      <c r="H293" s="27" t="str">
        <f ca="1">IF(LEFT(G293,1)="0",LEFT(G289,1)&amp;RIGHT(G293,LEN(G293)-1),IF(VALUE(G293)=10,VALUE("1"&amp;RIGHT(G289)),G293))</f>
        <v>7804</v>
      </c>
      <c r="I293" s="131">
        <f ca="1">IF(OR(C289=1,C289=2,C289=7),H293*-1,H293*1)</f>
        <v>7804</v>
      </c>
      <c r="J293" s="119">
        <f t="shared" ca="1" si="187"/>
        <v>26119</v>
      </c>
      <c r="K293" s="121">
        <f t="shared" ca="1" si="182"/>
        <v>7804</v>
      </c>
      <c r="L293" s="34">
        <f t="shared" ca="1" si="183"/>
        <v>1</v>
      </c>
      <c r="M293" s="34" t="str">
        <f t="shared" ca="1" si="184"/>
        <v/>
      </c>
      <c r="N293" s="34">
        <f t="shared" ca="1" si="185"/>
        <v>5</v>
      </c>
      <c r="O293" s="34">
        <f ca="1">SMALL(N289:N298,4)</f>
        <v>4</v>
      </c>
      <c r="P293" s="33">
        <f ca="1">LARGE(K289:K298,5)</f>
        <v>6793</v>
      </c>
      <c r="Q293" s="33">
        <f ca="1">VLOOKUP(5,O289:P298,2,FALSE)</f>
        <v>7804</v>
      </c>
      <c r="R293" s="33">
        <f ca="1">IF(L299&gt;0,Q293,I293)</f>
        <v>7804</v>
      </c>
      <c r="T293" s="125">
        <f t="shared" ca="1" si="186"/>
        <v>7804</v>
      </c>
    </row>
    <row r="294" spans="1:43">
      <c r="A294" s="60" t="s">
        <v>2741</v>
      </c>
      <c r="C294" s="224"/>
      <c r="E294" s="1">
        <v>6</v>
      </c>
      <c r="F294" s="1">
        <f>F287</f>
        <v>4</v>
      </c>
      <c r="G294" s="27" t="str">
        <f t="shared" ca="1" si="181"/>
        <v>8915</v>
      </c>
      <c r="H294" s="27" t="str">
        <f ca="1">IF(LEFT(G294,1)="0",LEFT(G289,1)&amp;RIGHT(G294,LEN(G294)-1),IF(VALUE(G294)=10,VALUE("1"&amp;RIGHT(G289)),G294))</f>
        <v>8915</v>
      </c>
      <c r="I294" s="131">
        <f ca="1">IF(OR(C289=2,C289=3,C289=4,,C289=6),H294*-1,H294*1)</f>
        <v>8915</v>
      </c>
      <c r="J294" s="119">
        <f t="shared" ca="1" si="187"/>
        <v>35034</v>
      </c>
      <c r="K294" s="121">
        <f t="shared" ca="1" si="182"/>
        <v>8915</v>
      </c>
      <c r="L294" s="34">
        <f t="shared" ca="1" si="183"/>
        <v>1</v>
      </c>
      <c r="M294" s="34" t="str">
        <f t="shared" ca="1" si="184"/>
        <v/>
      </c>
      <c r="N294" s="34">
        <f t="shared" ca="1" si="185"/>
        <v>6</v>
      </c>
      <c r="O294" s="34" t="e">
        <f ca="1">SMALL(M289:M298,2)</f>
        <v>#NUM!</v>
      </c>
      <c r="P294" s="33">
        <f ca="1">LARGE(K289:K298,6)*-1</f>
        <v>-5682</v>
      </c>
      <c r="Q294" s="33">
        <f ca="1">VLOOKUP(6,O289:P298,2,FALSE)</f>
        <v>1248</v>
      </c>
      <c r="R294" s="33">
        <f ca="1">IF(L299&gt;0,Q294,I294)</f>
        <v>8915</v>
      </c>
      <c r="T294" s="125">
        <f t="shared" ca="1" si="186"/>
        <v>8915</v>
      </c>
    </row>
    <row r="295" spans="1:43">
      <c r="A295" s="60" t="s">
        <v>2742</v>
      </c>
      <c r="C295" s="224"/>
      <c r="E295" s="1">
        <v>7</v>
      </c>
      <c r="F295" s="1">
        <f>F287</f>
        <v>4</v>
      </c>
      <c r="G295" s="27" t="str">
        <f t="shared" ca="1" si="181"/>
        <v>3460</v>
      </c>
      <c r="H295" s="27" t="str">
        <f ca="1">IF(LEFT(G295,1)="0",LEFT(G289,1)&amp;RIGHT(G295,LEN(G295)-1),IF(VALUE(G295)=10,VALUE("1"&amp;RIGHT(G289)),G295))</f>
        <v>3460</v>
      </c>
      <c r="I295" s="131">
        <f ca="1">IF(OR(C289=1,C289=3,C289&gt;=5),H295*-1,H295*1)</f>
        <v>3460</v>
      </c>
      <c r="J295" s="119">
        <f t="shared" ca="1" si="187"/>
        <v>38494</v>
      </c>
      <c r="K295" s="121">
        <f t="shared" ca="1" si="182"/>
        <v>3460</v>
      </c>
      <c r="L295" s="34">
        <f t="shared" ca="1" si="183"/>
        <v>1</v>
      </c>
      <c r="M295" s="34" t="str">
        <f t="shared" ca="1" si="184"/>
        <v/>
      </c>
      <c r="N295" s="34">
        <f t="shared" ca="1" si="185"/>
        <v>7</v>
      </c>
      <c r="O295" s="34" t="e">
        <f ca="1">SMALL(M289:M298,4)</f>
        <v>#NUM!</v>
      </c>
      <c r="P295" s="33">
        <f ca="1">LARGE(K289:K298,7)*-1</f>
        <v>-3460</v>
      </c>
      <c r="Q295" s="33" t="e">
        <f ca="1">VLOOKUP(7,O289:P298,2,FALSE)</f>
        <v>#N/A</v>
      </c>
      <c r="R295" s="33">
        <f ca="1">IF(L299&gt;0,Q295,I295)</f>
        <v>3460</v>
      </c>
      <c r="T295" s="125">
        <f t="shared" ca="1" si="186"/>
        <v>3460</v>
      </c>
    </row>
    <row r="296" spans="1:43">
      <c r="A296" s="60" t="s">
        <v>2743</v>
      </c>
      <c r="C296" s="224"/>
      <c r="E296" s="1">
        <v>8</v>
      </c>
      <c r="F296" s="1">
        <f>F287</f>
        <v>4</v>
      </c>
      <c r="G296" s="27" t="str">
        <f t="shared" ca="1" si="181"/>
        <v>6793</v>
      </c>
      <c r="H296" s="27" t="str">
        <f ca="1">IF(LEFT(G296,1)="0",INT(RAND()*9+1)&amp;RIGHT(G296,LEN(G296)-1),IF(VALUE(G296)=10,VALUE("1"&amp;RIGHT(G289)),G296))</f>
        <v>6793</v>
      </c>
      <c r="I296" s="131">
        <f ca="1">H296*1</f>
        <v>6793</v>
      </c>
      <c r="J296" s="119">
        <f t="shared" ca="1" si="187"/>
        <v>45287</v>
      </c>
      <c r="K296" s="121">
        <f t="shared" ca="1" si="182"/>
        <v>6793</v>
      </c>
      <c r="L296" s="34">
        <f t="shared" ca="1" si="183"/>
        <v>1</v>
      </c>
      <c r="M296" s="34" t="str">
        <f t="shared" ca="1" si="184"/>
        <v/>
      </c>
      <c r="N296" s="34">
        <f t="shared" ca="1" si="185"/>
        <v>8</v>
      </c>
      <c r="O296" s="34" t="e">
        <f ca="1">SMALL(M289:M298,3)</f>
        <v>#NUM!</v>
      </c>
      <c r="P296" s="33">
        <f ca="1">LARGE(K289:K298,8)*-1</f>
        <v>-2359</v>
      </c>
      <c r="Q296" s="33" t="e">
        <f ca="1">VLOOKUP(8,O289:P298,2,FALSE)</f>
        <v>#N/A</v>
      </c>
      <c r="R296" s="33">
        <f ca="1">IF(L299&gt;0,Q296,I296)</f>
        <v>6793</v>
      </c>
      <c r="T296" s="125">
        <f t="shared" ca="1" si="186"/>
        <v>6793</v>
      </c>
    </row>
    <row r="297" spans="1:43">
      <c r="A297" s="60" t="s">
        <v>2744</v>
      </c>
      <c r="C297" s="224"/>
      <c r="E297" s="1">
        <v>9</v>
      </c>
      <c r="F297" s="1">
        <f>F287</f>
        <v>4</v>
      </c>
      <c r="G297" s="27" t="str">
        <f ca="1">IF(OR(LEFT(A297,F297)="0",LEFT(A297,F297)="1"),INT(RAND()*9+1),LEFT(A297,F297))</f>
        <v>9862</v>
      </c>
      <c r="H297" s="27" t="str">
        <f ca="1">IF(LEFT(G297,1)="0",INT(RAND()*9+1)&amp;RIGHT(G297,LEN(G297)-1),IF(VALUE(G297)=10,VALUE("1"&amp;RIGHT(G289)),G297))</f>
        <v>9862</v>
      </c>
      <c r="I297" s="131">
        <f ca="1">H297*1</f>
        <v>9862</v>
      </c>
      <c r="J297" s="119">
        <f t="shared" ca="1" si="187"/>
        <v>55149</v>
      </c>
      <c r="K297" s="121">
        <f t="shared" ca="1" si="182"/>
        <v>9862</v>
      </c>
      <c r="L297" s="34">
        <f t="shared" ca="1" si="183"/>
        <v>1</v>
      </c>
      <c r="M297" s="34" t="str">
        <f t="shared" ca="1" si="184"/>
        <v/>
      </c>
      <c r="N297" s="34">
        <f t="shared" ca="1" si="185"/>
        <v>9</v>
      </c>
      <c r="O297" s="34">
        <f ca="1">SMALL(N289:N298,6)</f>
        <v>6</v>
      </c>
      <c r="P297" s="33">
        <f ca="1">LARGE(K289:K298,9)</f>
        <v>1248</v>
      </c>
      <c r="Q297" s="33" t="e">
        <f ca="1">VLOOKUP(9,O289:P298,2,FALSE)</f>
        <v>#N/A</v>
      </c>
      <c r="R297" s="33">
        <f ca="1">IF(L299&gt;0,Q297,I297)</f>
        <v>9862</v>
      </c>
      <c r="T297" s="125">
        <f t="shared" ca="1" si="186"/>
        <v>9862</v>
      </c>
    </row>
    <row r="298" spans="1:43">
      <c r="A298" s="60" t="s">
        <v>2745</v>
      </c>
      <c r="C298" s="224"/>
      <c r="E298" s="1">
        <v>10</v>
      </c>
      <c r="F298" s="1">
        <f>F287</f>
        <v>4</v>
      </c>
      <c r="G298" s="27" t="str">
        <f t="shared" ca="1" si="181"/>
        <v>0137</v>
      </c>
      <c r="H298" s="27" t="str">
        <f ca="1">IF(LEFT(G298,1)="0",INT(RAND()*9+1)&amp;RIGHT(G298,LEN(G298)-1),IF(VALUE(G298)=10,VALUE("1"&amp;RIGHT(G289)),G298))</f>
        <v>1137</v>
      </c>
      <c r="I298" s="131">
        <f ca="1">H298*1</f>
        <v>1137</v>
      </c>
      <c r="J298" s="119">
        <f t="shared" ca="1" si="187"/>
        <v>56286</v>
      </c>
      <c r="K298" s="121">
        <f t="shared" ca="1" si="182"/>
        <v>1137</v>
      </c>
      <c r="L298" s="34">
        <f t="shared" ca="1" si="183"/>
        <v>1</v>
      </c>
      <c r="M298" s="34" t="str">
        <f t="shared" ca="1" si="184"/>
        <v/>
      </c>
      <c r="N298" s="34">
        <f t="shared" ca="1" si="185"/>
        <v>10</v>
      </c>
      <c r="O298" s="34" t="e">
        <f ca="1">SMALL(M289:M298,1)</f>
        <v>#NUM!</v>
      </c>
      <c r="P298" s="33">
        <f ca="1">LARGE(K289:K298,10)*-1</f>
        <v>-1137</v>
      </c>
      <c r="Q298" s="33" t="e">
        <f ca="1">VLOOKUP(10,O289:P298,2,FALSE)</f>
        <v>#N/A</v>
      </c>
      <c r="R298" s="33">
        <f ca="1">IF(L299&gt;0,Q298,I298)</f>
        <v>1137</v>
      </c>
      <c r="T298" s="125">
        <f t="shared" ca="1" si="186"/>
        <v>1137</v>
      </c>
    </row>
    <row r="299" spans="1:43">
      <c r="A299" s="60"/>
      <c r="C299" s="224"/>
      <c r="I299" s="131"/>
      <c r="K299" s="121"/>
      <c r="L299" s="34">
        <f ca="1">COUNTIF(L289:L298,-1)</f>
        <v>0</v>
      </c>
      <c r="T299" s="125"/>
    </row>
    <row r="300" spans="1:43">
      <c r="A300" s="60"/>
      <c r="C300" s="224"/>
      <c r="I300" s="131"/>
      <c r="T300" s="125"/>
    </row>
    <row r="301" spans="1:43" s="26" customFormat="1">
      <c r="A301" s="203" t="s">
        <v>454</v>
      </c>
      <c r="B301" s="1"/>
      <c r="C301" s="224"/>
      <c r="D301" s="1"/>
      <c r="E301" s="1"/>
      <c r="F301" s="1"/>
      <c r="G301" s="27"/>
      <c r="H301" s="27"/>
      <c r="I301" s="131"/>
      <c r="J301" s="119"/>
      <c r="K301" s="121"/>
      <c r="L301" s="34"/>
      <c r="M301" s="34"/>
      <c r="N301" s="34"/>
      <c r="O301" s="34"/>
      <c r="P301" s="33"/>
      <c r="Q301" s="33"/>
      <c r="R301" s="33"/>
      <c r="S301" s="1"/>
      <c r="T301" s="125"/>
      <c r="U301" s="34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</row>
    <row r="302" spans="1:43" s="26" customFormat="1">
      <c r="A302" s="60"/>
      <c r="B302" s="1"/>
      <c r="C302" s="224"/>
      <c r="D302" s="1"/>
      <c r="E302" s="1"/>
      <c r="F302" s="1">
        <v>4</v>
      </c>
      <c r="G302" s="27"/>
      <c r="H302" s="27"/>
      <c r="I302" s="131"/>
      <c r="J302" s="119"/>
      <c r="K302" s="121"/>
      <c r="L302" s="34"/>
      <c r="M302" s="34"/>
      <c r="N302" s="34"/>
      <c r="O302" s="34"/>
      <c r="P302" s="33"/>
      <c r="Q302" s="33"/>
      <c r="R302" s="33"/>
      <c r="S302" s="1"/>
      <c r="T302" s="125"/>
      <c r="U302" s="34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</row>
    <row r="303" spans="1:43">
      <c r="A303" s="60" t="s">
        <v>440</v>
      </c>
      <c r="C303" s="225"/>
      <c r="E303" s="1" t="s">
        <v>396</v>
      </c>
      <c r="F303" s="1" t="s">
        <v>444</v>
      </c>
      <c r="G303" s="27" t="s">
        <v>337</v>
      </c>
      <c r="H303" s="27" t="s">
        <v>338</v>
      </c>
      <c r="I303" s="131"/>
      <c r="J303" s="119" t="s">
        <v>1447</v>
      </c>
      <c r="K303" s="121"/>
      <c r="R303" s="33" t="s">
        <v>1449</v>
      </c>
      <c r="S303" s="27"/>
      <c r="T303" s="125"/>
    </row>
    <row r="304" spans="1:43">
      <c r="A304" s="60" t="s">
        <v>2746</v>
      </c>
      <c r="B304" s="127">
        <v>0</v>
      </c>
      <c r="C304" s="126">
        <f ca="1">IF(OR(C244=C305,C274=C305),INT(RAND()*32)+1,C305)</f>
        <v>5</v>
      </c>
      <c r="E304" s="1">
        <v>1</v>
      </c>
      <c r="F304" s="1">
        <f>F302</f>
        <v>4</v>
      </c>
      <c r="G304" s="27" t="str">
        <f t="shared" ref="G304:G310" ca="1" si="188">IF(OR(RIGHT(A304,F304)="0",RIGHT(A304,F304)="1"),INT(RAND()*9+1),RIGHT(A304,F304))</f>
        <v>5716</v>
      </c>
      <c r="H304" s="27" t="str">
        <f ca="1">IF(LEFT(G304,1)="0",LEFT(G310,1)&amp;RIGHT(G304,LEN(G304)-1),IF(VALUE(G304)=10,VALUE("1"&amp;RIGHT(G310)),G304))</f>
        <v>5716</v>
      </c>
      <c r="I304" s="131">
        <f ca="1">H304*1</f>
        <v>5716</v>
      </c>
      <c r="J304" s="119">
        <f ca="1">I304</f>
        <v>5716</v>
      </c>
      <c r="K304" s="121">
        <f ca="1">ABS(I304)</f>
        <v>5716</v>
      </c>
      <c r="L304" s="34">
        <f ca="1">IF(J304&lt;0,-1,1)</f>
        <v>1</v>
      </c>
      <c r="M304" s="34" t="str">
        <f ca="1">IF(I304&lt;0,E304,"")</f>
        <v/>
      </c>
      <c r="N304" s="34">
        <f ca="1">IF(I304&gt;0,E304,"")</f>
        <v>1</v>
      </c>
      <c r="O304" s="34">
        <f ca="1">SMALL(N304:N313,2)</f>
        <v>3</v>
      </c>
      <c r="P304" s="33">
        <f ca="1">LARGE(K304:K313,1)</f>
        <v>9150</v>
      </c>
      <c r="Q304" s="33">
        <f ca="1">VLOOKUP(1,O304:P313,2,FALSE)</f>
        <v>7938</v>
      </c>
      <c r="R304" s="33">
        <f ca="1">IF(L314&gt;0,Q304,I304)</f>
        <v>7938</v>
      </c>
      <c r="T304" s="125">
        <f ca="1">IF($E$1=1,R304*1,K304*1)</f>
        <v>7938</v>
      </c>
    </row>
    <row r="305" spans="1:20">
      <c r="A305" s="60" t="s">
        <v>2747</v>
      </c>
      <c r="C305" s="224">
        <f ca="1">INT(RAND()*32)+1</f>
        <v>5</v>
      </c>
      <c r="E305" s="1">
        <v>2</v>
      </c>
      <c r="F305" s="1">
        <f>F302</f>
        <v>4</v>
      </c>
      <c r="G305" s="27" t="str">
        <f t="shared" ca="1" si="188"/>
        <v>8049</v>
      </c>
      <c r="H305" s="27" t="str">
        <f ca="1">IF(LEFT(G305,1)="0",LEFT(G310,1)&amp;RIGHT(G305,LEN(G305)-1),IF(VALUE(G305)=10,VALUE("1"&amp;RIGHT(G310)),G305))</f>
        <v>8049</v>
      </c>
      <c r="I305" s="131">
        <f ca="1">IF(C304&lt;=6,H305*-1,H305*1)</f>
        <v>-8049</v>
      </c>
      <c r="J305" s="119">
        <f ca="1">J304+I305</f>
        <v>-2333</v>
      </c>
      <c r="K305" s="121">
        <f t="shared" ref="K305:K313" ca="1" si="189">ABS(I305)</f>
        <v>8049</v>
      </c>
      <c r="L305" s="34">
        <f t="shared" ref="L305:L313" ca="1" si="190">IF(J305&lt;0,-1,1)</f>
        <v>-1</v>
      </c>
      <c r="M305" s="34">
        <f t="shared" ref="M305:M313" ca="1" si="191">IF(I305&lt;0,E305,"")</f>
        <v>2</v>
      </c>
      <c r="N305" s="34" t="str">
        <f t="shared" ref="N305:N313" ca="1" si="192">IF(I305&gt;0,E305,"")</f>
        <v/>
      </c>
      <c r="O305" s="34">
        <f ca="1">SMALL(N304:N313,3)</f>
        <v>4</v>
      </c>
      <c r="P305" s="33">
        <f ca="1">LARGE(K304:K313,2)</f>
        <v>8049</v>
      </c>
      <c r="Q305" s="33">
        <f ca="1">VLOOKUP(2,O304:P313,2,FALSE)</f>
        <v>-1261</v>
      </c>
      <c r="R305" s="33">
        <f ca="1">IF(L314&gt;0,Q305,I305)</f>
        <v>-1261</v>
      </c>
      <c r="T305" s="125">
        <f t="shared" ref="T305:T313" ca="1" si="193">IF($E$1=1,R305*1,K305*1)</f>
        <v>-1261</v>
      </c>
    </row>
    <row r="306" spans="1:20">
      <c r="A306" s="60" t="s">
        <v>2748</v>
      </c>
      <c r="C306" s="224"/>
      <c r="E306" s="1">
        <v>3</v>
      </c>
      <c r="F306" s="1">
        <f>F302</f>
        <v>4</v>
      </c>
      <c r="G306" s="27" t="str">
        <f t="shared" ca="1" si="188"/>
        <v>4605</v>
      </c>
      <c r="H306" s="27" t="str">
        <f ca="1">IF(LEFT(G306,1)="0",LEFT(G310,1)&amp;RIGHT(G306,LEN(G306)-1),IF(VALUE(G306)=10,VALUE("1"&amp;RIGHT(G310)),G306))</f>
        <v>4605</v>
      </c>
      <c r="I306" s="131">
        <f ca="1">IF(AND(C304&gt;=6,C304&lt;=21),H306*-1,H306*1)</f>
        <v>4605</v>
      </c>
      <c r="J306" s="119">
        <f t="shared" ref="J306:J313" ca="1" si="194">J305+I306</f>
        <v>2272</v>
      </c>
      <c r="K306" s="121">
        <f t="shared" ca="1" si="189"/>
        <v>4605</v>
      </c>
      <c r="L306" s="34">
        <f t="shared" ca="1" si="190"/>
        <v>1</v>
      </c>
      <c r="M306" s="34" t="str">
        <f t="shared" ca="1" si="191"/>
        <v/>
      </c>
      <c r="N306" s="34">
        <f t="shared" ca="1" si="192"/>
        <v>3</v>
      </c>
      <c r="O306" s="34">
        <f ca="1">SMALL(N304:N313,1)</f>
        <v>1</v>
      </c>
      <c r="P306" s="33">
        <f ca="1">LARGE(K304:K313,3)</f>
        <v>7938</v>
      </c>
      <c r="Q306" s="33">
        <f ca="1">VLOOKUP(3,O304:P313,2,FALSE)</f>
        <v>9150</v>
      </c>
      <c r="R306" s="33">
        <f ca="1">IF(L314&gt;0,Q306,I306)</f>
        <v>9150</v>
      </c>
      <c r="T306" s="125">
        <f t="shared" ca="1" si="193"/>
        <v>9150</v>
      </c>
    </row>
    <row r="307" spans="1:20">
      <c r="A307" s="60" t="s">
        <v>2749</v>
      </c>
      <c r="C307" s="224"/>
      <c r="E307" s="1">
        <v>4</v>
      </c>
      <c r="F307" s="1">
        <f>F302</f>
        <v>4</v>
      </c>
      <c r="G307" s="27" t="str">
        <f t="shared" ca="1" si="188"/>
        <v>2483</v>
      </c>
      <c r="H307" s="27" t="str">
        <f ca="1">IF(LEFT(G307,1)="0",LEFT(G310,1)&amp;RIGHT(G307,LEN(G307)-1),IF(VALUE(G307)=10,VALUE("1"&amp;RIGHT(G310)),G307))</f>
        <v>2483</v>
      </c>
      <c r="I307" s="131">
        <f ca="1">IF(OR(C304=7,C304=8,C304=9,C304=10,C304=22,C304=23,C304=24,C304=25,C304=26,C304=27,C304=28,C304=29,C304=30),H307*-1,H307*1)</f>
        <v>2483</v>
      </c>
      <c r="J307" s="119">
        <f t="shared" ca="1" si="194"/>
        <v>4755</v>
      </c>
      <c r="K307" s="121">
        <f t="shared" ca="1" si="189"/>
        <v>2483</v>
      </c>
      <c r="L307" s="34">
        <f t="shared" ca="1" si="190"/>
        <v>1</v>
      </c>
      <c r="M307" s="34" t="str">
        <f t="shared" ca="1" si="191"/>
        <v/>
      </c>
      <c r="N307" s="34">
        <f t="shared" ca="1" si="192"/>
        <v>4</v>
      </c>
      <c r="O307" s="34">
        <f ca="1">SMALL(N304:N313,5)</f>
        <v>8</v>
      </c>
      <c r="P307" s="33">
        <f ca="1">LARGE(K304:K313,4)</f>
        <v>5716</v>
      </c>
      <c r="Q307" s="33">
        <f ca="1">VLOOKUP(4,O304:P313,2,FALSE)</f>
        <v>8049</v>
      </c>
      <c r="R307" s="33">
        <f ca="1">IF(L314&gt;0,Q307,I307)</f>
        <v>8049</v>
      </c>
      <c r="T307" s="125">
        <f t="shared" ca="1" si="193"/>
        <v>8049</v>
      </c>
    </row>
    <row r="308" spans="1:20">
      <c r="A308" s="60" t="s">
        <v>2750</v>
      </c>
      <c r="C308" s="224"/>
      <c r="E308" s="1">
        <v>5</v>
      </c>
      <c r="F308" s="1">
        <f>F302</f>
        <v>4</v>
      </c>
      <c r="G308" s="27" t="str">
        <f t="shared" ca="1" si="188"/>
        <v>1372</v>
      </c>
      <c r="H308" s="27" t="str">
        <f ca="1">IF(LEFT(G308,1)="0",LEFT(G304,1)&amp;RIGHT(G308,LEN(G308)-1),IF(VALUE(G308)=10,VALUE("1"&amp;RIGHT(G304)),G308))</f>
        <v>1372</v>
      </c>
      <c r="I308" s="131">
        <f ca="1">IF(OR(C304=1,C304=2,C304=11,C304=12,C304=13,C304=14,C304=15,C304=22,C304=23,C304=24,C304=31,C304=32),H308*-1,H308*1)</f>
        <v>1372</v>
      </c>
      <c r="J308" s="119">
        <f t="shared" ca="1" si="194"/>
        <v>6127</v>
      </c>
      <c r="K308" s="121">
        <f t="shared" ca="1" si="189"/>
        <v>1372</v>
      </c>
      <c r="L308" s="34">
        <f t="shared" ca="1" si="190"/>
        <v>1</v>
      </c>
      <c r="M308" s="34" t="str">
        <f t="shared" ca="1" si="191"/>
        <v/>
      </c>
      <c r="N308" s="34">
        <f t="shared" ca="1" si="192"/>
        <v>5</v>
      </c>
      <c r="O308" s="34">
        <f ca="1">SMALL(N304:N313,4)</f>
        <v>5</v>
      </c>
      <c r="P308" s="33">
        <f ca="1">LARGE(K304:K313,5)</f>
        <v>4605</v>
      </c>
      <c r="Q308" s="33">
        <f ca="1">VLOOKUP(5,O304:P313,2,FALSE)</f>
        <v>4605</v>
      </c>
      <c r="R308" s="33">
        <f ca="1">IF(L314&gt;0,Q308,I308)</f>
        <v>4605</v>
      </c>
      <c r="T308" s="125">
        <f t="shared" ca="1" si="193"/>
        <v>4605</v>
      </c>
    </row>
    <row r="309" spans="1:20">
      <c r="A309" s="60" t="s">
        <v>2751</v>
      </c>
      <c r="C309" s="224"/>
      <c r="E309" s="1">
        <v>6</v>
      </c>
      <c r="F309" s="1">
        <f>F302</f>
        <v>4</v>
      </c>
      <c r="G309" s="27" t="str">
        <f t="shared" ca="1" si="188"/>
        <v>9150</v>
      </c>
      <c r="H309" s="27" t="str">
        <f ca="1">IF(LEFT(G309,1)="0",LEFT(G304,1)&amp;RIGHT(G309,LEN(G309)-1),IF(VALUE(G309)=10,VALUE("1"&amp;RIGHT(G304)),G309))</f>
        <v>9150</v>
      </c>
      <c r="I309" s="131">
        <f ca="1">IF(OR(C304&lt;=8,C304=14,C304=15,,C304=16,C304=17,C304=18,C304=19,C304=25,C304=26,C304=27,C304=28),H309*-1,H309*1)</f>
        <v>-9150</v>
      </c>
      <c r="J309" s="119">
        <f t="shared" ca="1" si="194"/>
        <v>-3023</v>
      </c>
      <c r="K309" s="121">
        <f t="shared" ca="1" si="189"/>
        <v>9150</v>
      </c>
      <c r="L309" s="34">
        <f t="shared" ca="1" si="190"/>
        <v>-1</v>
      </c>
      <c r="M309" s="34">
        <f t="shared" ca="1" si="191"/>
        <v>6</v>
      </c>
      <c r="N309" s="34" t="str">
        <f t="shared" ca="1" si="192"/>
        <v/>
      </c>
      <c r="O309" s="34">
        <f ca="1">SMALL(M304:M313,2)</f>
        <v>6</v>
      </c>
      <c r="P309" s="33">
        <f ca="1">LARGE(K304:K313,6)*-1</f>
        <v>-4051</v>
      </c>
      <c r="Q309" s="33">
        <f ca="1">VLOOKUP(6,O304:P313,2,FALSE)</f>
        <v>-4051</v>
      </c>
      <c r="R309" s="33">
        <f ca="1">IF(L314&gt;0,Q309,I309)</f>
        <v>-4051</v>
      </c>
      <c r="T309" s="125">
        <f t="shared" ca="1" si="193"/>
        <v>-4051</v>
      </c>
    </row>
    <row r="310" spans="1:20">
      <c r="A310" s="60" t="s">
        <v>2752</v>
      </c>
      <c r="C310" s="224"/>
      <c r="E310" s="1">
        <v>7</v>
      </c>
      <c r="F310" s="1">
        <f>F302</f>
        <v>4</v>
      </c>
      <c r="G310" s="27" t="str">
        <f t="shared" ca="1" si="188"/>
        <v>3594</v>
      </c>
      <c r="H310" s="27" t="str">
        <f ca="1">IF(LEFT(G310,1)="0",LEFT(G304,1)&amp;RIGHT(G310,LEN(G310)-1),IF(VALUE(G310)=10,VALUE("1"&amp;RIGHT(G304)),G310))</f>
        <v>3594</v>
      </c>
      <c r="I310" s="131">
        <f ca="1">IF(OR(C304=3,C304=5,C304=9,C304=11,C304=16,C304=17,C304=20,C304=21,C304=22,C304=23,C304=25,C304=26,C304&gt;=29),H310*-1,H310*1)</f>
        <v>-3594</v>
      </c>
      <c r="J310" s="119">
        <f t="shared" ca="1" si="194"/>
        <v>-6617</v>
      </c>
      <c r="K310" s="121">
        <f t="shared" ca="1" si="189"/>
        <v>3594</v>
      </c>
      <c r="L310" s="34">
        <f t="shared" ca="1" si="190"/>
        <v>-1</v>
      </c>
      <c r="M310" s="34">
        <f t="shared" ca="1" si="191"/>
        <v>7</v>
      </c>
      <c r="N310" s="34" t="str">
        <f t="shared" ca="1" si="192"/>
        <v/>
      </c>
      <c r="O310" s="34">
        <f ca="1">SMALL(M304:M313,4)</f>
        <v>9</v>
      </c>
      <c r="P310" s="33">
        <f ca="1">LARGE(K304:K313,7)*-1</f>
        <v>-3594</v>
      </c>
      <c r="Q310" s="33">
        <f ca="1">VLOOKUP(7,O304:P313,2,FALSE)</f>
        <v>-2483</v>
      </c>
      <c r="R310" s="33">
        <f ca="1">IF(L314&gt;0,Q310,I310)</f>
        <v>-2483</v>
      </c>
      <c r="T310" s="125">
        <f t="shared" ca="1" si="193"/>
        <v>-2483</v>
      </c>
    </row>
    <row r="311" spans="1:20">
      <c r="A311" s="60" t="s">
        <v>2753</v>
      </c>
      <c r="C311" s="224"/>
      <c r="E311" s="1">
        <v>8</v>
      </c>
      <c r="F311" s="1">
        <f>F302</f>
        <v>4</v>
      </c>
      <c r="G311" s="27" t="str">
        <f ca="1">IF(OR(LEFT(A311,F311)="0",LEFT(A311,F311)="1"),INT(RAND()*9+1),LEFT(A311,F311))</f>
        <v>4051</v>
      </c>
      <c r="H311" s="27" t="str">
        <f ca="1">IF(LEFT(G311,1)="0",INT(RAND()*9+1)&amp;RIGHT(G311,LEN(G311)-1),IF(VALUE(G311)=10,VALUE("1"&amp;RIGHT(G304)),G311))</f>
        <v>4051</v>
      </c>
      <c r="I311" s="131">
        <f ca="1">IF(OR(C304=1,C304=7,C304=10,C304=11,C304=12,C304=14,C304=18,C304=20,C304=24,C304=27,C304=29,C304=31),H311*-1,H311*1)</f>
        <v>4051</v>
      </c>
      <c r="J311" s="119">
        <f t="shared" ca="1" si="194"/>
        <v>-2566</v>
      </c>
      <c r="K311" s="121">
        <f t="shared" ca="1" si="189"/>
        <v>4051</v>
      </c>
      <c r="L311" s="34">
        <f t="shared" ca="1" si="190"/>
        <v>-1</v>
      </c>
      <c r="M311" s="34" t="str">
        <f t="shared" ca="1" si="191"/>
        <v/>
      </c>
      <c r="N311" s="34">
        <f t="shared" ca="1" si="192"/>
        <v>8</v>
      </c>
      <c r="O311" s="34">
        <f ca="1">SMALL(M304:M313,3)</f>
        <v>7</v>
      </c>
      <c r="P311" s="33">
        <f ca="1">LARGE(K304:K313,8)*-1</f>
        <v>-2483</v>
      </c>
      <c r="Q311" s="33">
        <f ca="1">VLOOKUP(8,O304:P313,2,FALSE)</f>
        <v>5716</v>
      </c>
      <c r="R311" s="33">
        <f ca="1">IF(L314&gt;0,Q311,I311)</f>
        <v>5716</v>
      </c>
      <c r="T311" s="125">
        <f t="shared" ca="1" si="193"/>
        <v>5716</v>
      </c>
    </row>
    <row r="312" spans="1:20">
      <c r="A312" s="60" t="s">
        <v>2754</v>
      </c>
      <c r="C312" s="224"/>
      <c r="E312" s="1">
        <v>9</v>
      </c>
      <c r="F312" s="1">
        <f>F302</f>
        <v>4</v>
      </c>
      <c r="G312" s="27" t="str">
        <f ca="1">IF(OR(RIGHT(A312,F312)="0",RIGHT(A312,F312)="1"),INT(RAND()*9+1),RIGHT(A312,F312))</f>
        <v>7938</v>
      </c>
      <c r="H312" s="27" t="str">
        <f ca="1">IF(LEFT(G312,1)="0",INT(RAND()*9+1)&amp;RIGHT(G312,LEN(G312)-1),IF(VALUE(G312)=10,VALUE("1"&amp;RIGHT(G304)),G312))</f>
        <v>7938</v>
      </c>
      <c r="I312" s="131">
        <f ca="1">IF(OR(C304=4,C304=5,C304=6,C304=8,C304=9,C304=12,C304=13,C304=15,C304=16,C304=18,C304=19,C304=21,C304=22,C304=25,C304=27,C304=28,C304=30,C304=32),H312*-1,H312*1)</f>
        <v>-7938</v>
      </c>
      <c r="J312" s="119">
        <f t="shared" ca="1" si="194"/>
        <v>-10504</v>
      </c>
      <c r="K312" s="121">
        <f t="shared" ca="1" si="189"/>
        <v>7938</v>
      </c>
      <c r="L312" s="34">
        <f t="shared" ca="1" si="190"/>
        <v>-1</v>
      </c>
      <c r="M312" s="34">
        <f t="shared" ca="1" si="191"/>
        <v>9</v>
      </c>
      <c r="N312" s="34" t="str">
        <f t="shared" ca="1" si="192"/>
        <v/>
      </c>
      <c r="O312" s="34">
        <f ca="1">SMALL(N304:N313,6)</f>
        <v>10</v>
      </c>
      <c r="P312" s="33">
        <f ca="1">LARGE(K304:K313,9)</f>
        <v>1372</v>
      </c>
      <c r="Q312" s="33">
        <f ca="1">VLOOKUP(9,O304:P313,2,FALSE)</f>
        <v>-3594</v>
      </c>
      <c r="R312" s="33">
        <f ca="1">IF(L314&gt;0,Q312,I312)</f>
        <v>-3594</v>
      </c>
      <c r="T312" s="125">
        <f t="shared" ca="1" si="193"/>
        <v>-3594</v>
      </c>
    </row>
    <row r="313" spans="1:20">
      <c r="A313" s="60" t="s">
        <v>2755</v>
      </c>
      <c r="C313" s="224"/>
      <c r="E313" s="1">
        <v>10</v>
      </c>
      <c r="F313" s="1">
        <f>F302</f>
        <v>4</v>
      </c>
      <c r="G313" s="27" t="str">
        <f ca="1">IF(OR(RIGHT(A313,F313)="0",RIGHT(A313,F313)="1"),INT(RAND()*9+1),RIGHT(A313,F313))</f>
        <v>0261</v>
      </c>
      <c r="H313" s="27" t="str">
        <f ca="1">IF(LEFT(G313,1)="0",INT(RAND()*9+1)&amp;RIGHT(G313,LEN(G313)-1),IF(VALUE(G313)=10,VALUE("1"&amp;RIGHT(G304)),G313))</f>
        <v>1261</v>
      </c>
      <c r="I313" s="131">
        <f ca="1">IF(OR(C304=2,C304=3,C304=4,C304=10,C304=13,C304=17,C304=19,C304=20,C304=21,C304=23,C304=24,C304=26,C304&gt;=28),H313*-1,H313*1)</f>
        <v>1261</v>
      </c>
      <c r="J313" s="119">
        <f t="shared" ca="1" si="194"/>
        <v>-9243</v>
      </c>
      <c r="K313" s="121">
        <f t="shared" ca="1" si="189"/>
        <v>1261</v>
      </c>
      <c r="L313" s="34">
        <f t="shared" ca="1" si="190"/>
        <v>-1</v>
      </c>
      <c r="M313" s="34" t="str">
        <f t="shared" ca="1" si="191"/>
        <v/>
      </c>
      <c r="N313" s="34">
        <f t="shared" ca="1" si="192"/>
        <v>10</v>
      </c>
      <c r="O313" s="34">
        <f ca="1">SMALL(M304:M313,1)</f>
        <v>2</v>
      </c>
      <c r="P313" s="33">
        <f ca="1">LARGE(K304:K313,10)*-1</f>
        <v>-1261</v>
      </c>
      <c r="Q313" s="33">
        <f ca="1">VLOOKUP(10,O304:P313,2,FALSE)</f>
        <v>1372</v>
      </c>
      <c r="R313" s="33">
        <f ca="1">IF(L314&gt;0,Q313,I313)</f>
        <v>1372</v>
      </c>
      <c r="T313" s="125">
        <f t="shared" ca="1" si="193"/>
        <v>1372</v>
      </c>
    </row>
    <row r="314" spans="1:20">
      <c r="A314" s="60"/>
      <c r="C314" s="224"/>
      <c r="I314" s="131"/>
      <c r="K314" s="121"/>
      <c r="L314" s="34">
        <f ca="1">COUNTIF(L304:L313,-1)</f>
        <v>6</v>
      </c>
      <c r="T314" s="125"/>
    </row>
    <row r="315" spans="1:20">
      <c r="A315" s="60"/>
      <c r="C315" s="224"/>
      <c r="I315" s="131"/>
      <c r="T315" s="125"/>
    </row>
    <row r="316" spans="1:20">
      <c r="A316" s="203" t="s">
        <v>395</v>
      </c>
      <c r="C316" s="224"/>
      <c r="I316" s="131"/>
      <c r="K316" s="121"/>
      <c r="T316" s="125"/>
    </row>
    <row r="317" spans="1:20">
      <c r="A317" s="60"/>
      <c r="C317" s="224"/>
      <c r="F317" s="1">
        <v>4</v>
      </c>
      <c r="I317" s="131"/>
      <c r="K317" s="121"/>
      <c r="T317" s="125"/>
    </row>
    <row r="318" spans="1:20">
      <c r="A318" s="60" t="s">
        <v>440</v>
      </c>
      <c r="C318" s="224"/>
      <c r="E318" s="1" t="s">
        <v>396</v>
      </c>
      <c r="F318" s="1" t="s">
        <v>444</v>
      </c>
      <c r="G318" s="27" t="s">
        <v>337</v>
      </c>
      <c r="H318" s="27" t="s">
        <v>338</v>
      </c>
      <c r="I318" s="131"/>
      <c r="J318" s="119" t="s">
        <v>1447</v>
      </c>
      <c r="K318" s="121"/>
      <c r="R318" s="33" t="s">
        <v>1449</v>
      </c>
      <c r="S318" s="27"/>
      <c r="T318" s="125"/>
    </row>
    <row r="319" spans="1:20">
      <c r="A319" s="60" t="s">
        <v>2756</v>
      </c>
      <c r="B319" s="127">
        <v>0</v>
      </c>
      <c r="C319" s="224">
        <v>0</v>
      </c>
      <c r="E319" s="1">
        <v>1</v>
      </c>
      <c r="F319" s="1">
        <f>F317</f>
        <v>4</v>
      </c>
      <c r="G319" s="27" t="str">
        <f ca="1">IF(OR(RIGHT(A319,F319)="0",RIGHT(A319,F319)="1"),INT(RAND()*9+1),RIGHT(A319,F319))</f>
        <v>8391</v>
      </c>
      <c r="H319" s="27" t="str">
        <f ca="1">IF(LEFT(G319,1)="0",LEFT(G325,1)&amp;RIGHT(G319,LEN(G319)-1),IF(VALUE(G319)=10,VALUE("1"&amp;RIGHT(G325)),G319))</f>
        <v>8391</v>
      </c>
      <c r="I319" s="131">
        <f ca="1">H319*1</f>
        <v>8391</v>
      </c>
      <c r="J319" s="119">
        <f ca="1">I319</f>
        <v>8391</v>
      </c>
      <c r="K319" s="121">
        <f ca="1">ABS(I319)</f>
        <v>8391</v>
      </c>
      <c r="L319" s="34">
        <f ca="1">IF(J319&lt;0,-1,1)</f>
        <v>1</v>
      </c>
      <c r="M319" s="34" t="str">
        <f ca="1">IF(I319&lt;0,E319,"")</f>
        <v/>
      </c>
      <c r="N319" s="34">
        <f ca="1">IF(I319&gt;0,E319,"")</f>
        <v>1</v>
      </c>
      <c r="O319" s="34">
        <f ca="1">SMALL(N319:N328,2)</f>
        <v>2</v>
      </c>
      <c r="P319" s="33">
        <f ca="1">LARGE(K319:K328,1)</f>
        <v>9402</v>
      </c>
      <c r="Q319" s="33">
        <f ca="1">VLOOKUP(1,O319:P328,2,FALSE)</f>
        <v>8391</v>
      </c>
      <c r="R319" s="33">
        <f ca="1">IF(L329&gt;0,Q319,I319)</f>
        <v>8391</v>
      </c>
      <c r="T319" s="125">
        <f ca="1">IF($E$1=1,R319*1,K319*1)</f>
        <v>8391</v>
      </c>
    </row>
    <row r="320" spans="1:20">
      <c r="A320" s="60" t="s">
        <v>2757</v>
      </c>
      <c r="C320" s="224"/>
      <c r="E320" s="1">
        <v>2</v>
      </c>
      <c r="F320" s="1">
        <f>F317</f>
        <v>4</v>
      </c>
      <c r="G320" s="27" t="str">
        <f t="shared" ref="G320:G327" ca="1" si="195">IF(OR(RIGHT(A320,F320)="0",RIGHT(A320,F320)="1"),INT(RAND()*9+1),RIGHT(A320,F320))</f>
        <v>2735</v>
      </c>
      <c r="H320" s="27" t="str">
        <f ca="1">IF(LEFT(G320,1)="0",LEFT(G325,1)&amp;RIGHT(G320,LEN(G320)-1),IF(VALUE(G320)=10,VALUE("1"&amp;RIGHT(G325)),G320))</f>
        <v>2735</v>
      </c>
      <c r="I320" s="131">
        <f ca="1">H320*1</f>
        <v>2735</v>
      </c>
      <c r="J320" s="119">
        <f ca="1">J319+I320</f>
        <v>11126</v>
      </c>
      <c r="K320" s="121">
        <f t="shared" ref="K320:K328" ca="1" si="196">ABS(I320)</f>
        <v>2735</v>
      </c>
      <c r="L320" s="34">
        <f t="shared" ref="L320:L328" ca="1" si="197">IF(J320&lt;0,-1,1)</f>
        <v>1</v>
      </c>
      <c r="M320" s="34" t="str">
        <f t="shared" ref="M320:M328" ca="1" si="198">IF(I320&lt;0,E320,"")</f>
        <v/>
      </c>
      <c r="N320" s="34">
        <f t="shared" ref="N320:N328" ca="1" si="199">IF(I320&gt;0,E320,"")</f>
        <v>2</v>
      </c>
      <c r="O320" s="34">
        <f ca="1">SMALL(N319:N328,3)</f>
        <v>3</v>
      </c>
      <c r="P320" s="33">
        <f ca="1">LARGE(K319:K328,2)</f>
        <v>8513</v>
      </c>
      <c r="Q320" s="33">
        <f ca="1">VLOOKUP(2,O319:P328,2,FALSE)</f>
        <v>9402</v>
      </c>
      <c r="R320" s="33">
        <f ca="1">IF(L329&gt;0,Q320,I320)</f>
        <v>2735</v>
      </c>
      <c r="T320" s="125">
        <f t="shared" ref="T320:T328" ca="1" si="200">IF($E$1=1,R320*1,K320*1)</f>
        <v>2735</v>
      </c>
    </row>
    <row r="321" spans="1:20">
      <c r="A321" s="60" t="s">
        <v>2758</v>
      </c>
      <c r="C321" s="224"/>
      <c r="E321" s="1">
        <v>3</v>
      </c>
      <c r="F321" s="1">
        <f>F317</f>
        <v>4</v>
      </c>
      <c r="G321" s="27" t="str">
        <f t="shared" ca="1" si="195"/>
        <v>7280</v>
      </c>
      <c r="H321" s="27" t="str">
        <f ca="1">IF(LEFT(G321,1)="0",LEFT(G325,1)&amp;RIGHT(G321,LEN(G321)-1),IF(VALUE(G321)=10,VALUE("1"&amp;RIGHT(G325)),G321))</f>
        <v>7280</v>
      </c>
      <c r="I321" s="131">
        <f ca="1">IF(AND(C319&gt;=1,C319&lt;=5),H321*-1,H321*1)</f>
        <v>7280</v>
      </c>
      <c r="J321" s="119">
        <f t="shared" ref="J321:J328" ca="1" si="201">J320+I321</f>
        <v>18406</v>
      </c>
      <c r="K321" s="121">
        <f t="shared" ca="1" si="196"/>
        <v>7280</v>
      </c>
      <c r="L321" s="34">
        <f t="shared" ca="1" si="197"/>
        <v>1</v>
      </c>
      <c r="M321" s="34" t="str">
        <f t="shared" ca="1" si="198"/>
        <v/>
      </c>
      <c r="N321" s="34">
        <f t="shared" ca="1" si="199"/>
        <v>3</v>
      </c>
      <c r="O321" s="34">
        <f ca="1">SMALL(N319:N328,1)</f>
        <v>1</v>
      </c>
      <c r="P321" s="33">
        <f ca="1">LARGE(K319:K328,3)</f>
        <v>8391</v>
      </c>
      <c r="Q321" s="33">
        <f ca="1">VLOOKUP(3,O319:P328,2,FALSE)</f>
        <v>8513</v>
      </c>
      <c r="R321" s="33">
        <f ca="1">IF(L329&gt;0,Q321,I321)</f>
        <v>7280</v>
      </c>
      <c r="T321" s="125">
        <f t="shared" ca="1" si="200"/>
        <v>7280</v>
      </c>
    </row>
    <row r="322" spans="1:20">
      <c r="A322" s="60" t="s">
        <v>2759</v>
      </c>
      <c r="C322" s="224"/>
      <c r="E322" s="1">
        <v>4</v>
      </c>
      <c r="F322" s="1">
        <f>F317</f>
        <v>4</v>
      </c>
      <c r="G322" s="27" t="str">
        <f t="shared" ca="1" si="195"/>
        <v>6179</v>
      </c>
      <c r="H322" s="27" t="str">
        <f ca="1">IF(LEFT(G322,1)="0",LEFT(G325,1)&amp;RIGHT(G322,LEN(G322)-1),IF(VALUE(G322)=10,VALUE("1"&amp;RIGHT(G325)),G322))</f>
        <v>6179</v>
      </c>
      <c r="I322" s="131">
        <f ca="1">IF(C319&gt;=4,H322*-1,H322*1)</f>
        <v>6179</v>
      </c>
      <c r="J322" s="119">
        <f t="shared" ca="1" si="201"/>
        <v>24585</v>
      </c>
      <c r="K322" s="121">
        <f t="shared" ca="1" si="196"/>
        <v>6179</v>
      </c>
      <c r="L322" s="34">
        <f t="shared" ca="1" si="197"/>
        <v>1</v>
      </c>
      <c r="M322" s="34" t="str">
        <f t="shared" ca="1" si="198"/>
        <v/>
      </c>
      <c r="N322" s="34">
        <f t="shared" ca="1" si="199"/>
        <v>4</v>
      </c>
      <c r="O322" s="34">
        <f ca="1">SMALL(N319:N328,5)</f>
        <v>5</v>
      </c>
      <c r="P322" s="33">
        <f ca="1">LARGE(K319:K328,4)</f>
        <v>7280</v>
      </c>
      <c r="Q322" s="33">
        <f ca="1">VLOOKUP(4,O319:P328,2,FALSE)</f>
        <v>6179</v>
      </c>
      <c r="R322" s="33">
        <f ca="1">IF(L329&gt;0,Q322,I322)</f>
        <v>6179</v>
      </c>
      <c r="T322" s="125">
        <f t="shared" ca="1" si="200"/>
        <v>6179</v>
      </c>
    </row>
    <row r="323" spans="1:20">
      <c r="A323" s="60" t="s">
        <v>2760</v>
      </c>
      <c r="C323" s="224"/>
      <c r="E323" s="1">
        <v>5</v>
      </c>
      <c r="F323" s="1">
        <f>F317</f>
        <v>4</v>
      </c>
      <c r="G323" s="27" t="str">
        <f t="shared" ca="1" si="195"/>
        <v>0513</v>
      </c>
      <c r="H323" s="27" t="str">
        <f ca="1">IF(LEFT(G323,1)="0",LEFT(G319,1)&amp;RIGHT(G323,LEN(G323)-1),IF(VALUE(G323)=10,VALUE("1"&amp;RIGHT(G319)),G323))</f>
        <v>8513</v>
      </c>
      <c r="I323" s="131">
        <f ca="1">IF(OR(C319=1,C319=2,C319=7),H323*-1,H323*1)</f>
        <v>8513</v>
      </c>
      <c r="J323" s="119">
        <f t="shared" ca="1" si="201"/>
        <v>33098</v>
      </c>
      <c r="K323" s="121">
        <f t="shared" ca="1" si="196"/>
        <v>8513</v>
      </c>
      <c r="L323" s="34">
        <f t="shared" ca="1" si="197"/>
        <v>1</v>
      </c>
      <c r="M323" s="34" t="str">
        <f t="shared" ca="1" si="198"/>
        <v/>
      </c>
      <c r="N323" s="34">
        <f t="shared" ca="1" si="199"/>
        <v>5</v>
      </c>
      <c r="O323" s="34">
        <f ca="1">SMALL(N319:N328,4)</f>
        <v>4</v>
      </c>
      <c r="P323" s="33">
        <f ca="1">LARGE(K319:K328,5)</f>
        <v>6179</v>
      </c>
      <c r="Q323" s="33">
        <f ca="1">VLOOKUP(5,O319:P328,2,FALSE)</f>
        <v>7280</v>
      </c>
      <c r="R323" s="33">
        <f ca="1">IF(L329&gt;0,Q323,I323)</f>
        <v>8513</v>
      </c>
      <c r="T323" s="125">
        <f t="shared" ca="1" si="200"/>
        <v>8513</v>
      </c>
    </row>
    <row r="324" spans="1:20">
      <c r="A324" s="60" t="s">
        <v>2761</v>
      </c>
      <c r="C324" s="224"/>
      <c r="E324" s="1">
        <v>6</v>
      </c>
      <c r="F324" s="1">
        <f>F317</f>
        <v>4</v>
      </c>
      <c r="G324" s="27" t="str">
        <f t="shared" ca="1" si="195"/>
        <v>5068</v>
      </c>
      <c r="H324" s="27" t="str">
        <f ca="1">IF(LEFT(G324,1)="0",LEFT(G319,1)&amp;RIGHT(G324,LEN(G324)-1),IF(VALUE(G324)=10,VALUE("1"&amp;RIGHT(G319)),G324))</f>
        <v>5068</v>
      </c>
      <c r="I324" s="131">
        <f ca="1">IF(OR(C319=2,C319=3,C319=4,,C319=6),H324*-1,H324*1)</f>
        <v>5068</v>
      </c>
      <c r="J324" s="119">
        <f t="shared" ca="1" si="201"/>
        <v>38166</v>
      </c>
      <c r="K324" s="121">
        <f t="shared" ca="1" si="196"/>
        <v>5068</v>
      </c>
      <c r="L324" s="34">
        <f t="shared" ca="1" si="197"/>
        <v>1</v>
      </c>
      <c r="M324" s="34" t="str">
        <f t="shared" ca="1" si="198"/>
        <v/>
      </c>
      <c r="N324" s="34">
        <f t="shared" ca="1" si="199"/>
        <v>6</v>
      </c>
      <c r="O324" s="34" t="e">
        <f ca="1">SMALL(M319:M328,2)</f>
        <v>#NUM!</v>
      </c>
      <c r="P324" s="33">
        <f ca="1">LARGE(K319:K328,6)*-1</f>
        <v>-5793</v>
      </c>
      <c r="Q324" s="33">
        <f ca="1">VLOOKUP(6,O319:P328,2,FALSE)</f>
        <v>3846</v>
      </c>
      <c r="R324" s="33">
        <f ca="1">IF(L329&gt;0,Q324,I324)</f>
        <v>5068</v>
      </c>
      <c r="T324" s="125">
        <f t="shared" ca="1" si="200"/>
        <v>5068</v>
      </c>
    </row>
    <row r="325" spans="1:20">
      <c r="A325" s="60" t="s">
        <v>2762</v>
      </c>
      <c r="C325" s="224"/>
      <c r="E325" s="1">
        <v>7</v>
      </c>
      <c r="F325" s="1">
        <f>F317</f>
        <v>4</v>
      </c>
      <c r="G325" s="27" t="str">
        <f t="shared" ca="1" si="195"/>
        <v>4957</v>
      </c>
      <c r="H325" s="27" t="str">
        <f ca="1">IF(LEFT(G325,1)="0",LEFT(G319,1)&amp;RIGHT(G325,LEN(G325)-1),IF(VALUE(G325)=10,VALUE("1"&amp;RIGHT(G319)),G325))</f>
        <v>4957</v>
      </c>
      <c r="I325" s="131">
        <f ca="1">IF(OR(C319=1,C319=3,C319&gt;=5),H325*-1,H325*1)</f>
        <v>4957</v>
      </c>
      <c r="J325" s="119">
        <f t="shared" ca="1" si="201"/>
        <v>43123</v>
      </c>
      <c r="K325" s="121">
        <f t="shared" ca="1" si="196"/>
        <v>4957</v>
      </c>
      <c r="L325" s="34">
        <f t="shared" ca="1" si="197"/>
        <v>1</v>
      </c>
      <c r="M325" s="34" t="str">
        <f t="shared" ca="1" si="198"/>
        <v/>
      </c>
      <c r="N325" s="34">
        <f t="shared" ca="1" si="199"/>
        <v>7</v>
      </c>
      <c r="O325" s="34" t="e">
        <f ca="1">SMALL(M319:M328,4)</f>
        <v>#NUM!</v>
      </c>
      <c r="P325" s="33">
        <f ca="1">LARGE(K319:K328,7)*-1</f>
        <v>-5068</v>
      </c>
      <c r="Q325" s="33" t="e">
        <f ca="1">VLOOKUP(7,O319:P328,2,FALSE)</f>
        <v>#N/A</v>
      </c>
      <c r="R325" s="33">
        <f ca="1">IF(L329&gt;0,Q325,I325)</f>
        <v>4957</v>
      </c>
      <c r="T325" s="125">
        <f t="shared" ca="1" si="200"/>
        <v>4957</v>
      </c>
    </row>
    <row r="326" spans="1:20">
      <c r="A326" s="60" t="s">
        <v>2763</v>
      </c>
      <c r="C326" s="224"/>
      <c r="E326" s="1">
        <v>8</v>
      </c>
      <c r="F326" s="1">
        <f>F317</f>
        <v>4</v>
      </c>
      <c r="G326" s="27" t="str">
        <f t="shared" ca="1" si="195"/>
        <v>3846</v>
      </c>
      <c r="H326" s="27" t="str">
        <f ca="1">IF(LEFT(G326,1)="0",INT(RAND()*9+1)&amp;RIGHT(G326,LEN(G326)-1),IF(VALUE(G326)=10,VALUE("1"&amp;RIGHT(G319)),G326))</f>
        <v>3846</v>
      </c>
      <c r="I326" s="131">
        <f ca="1">H326*1</f>
        <v>3846</v>
      </c>
      <c r="J326" s="119">
        <f t="shared" ca="1" si="201"/>
        <v>46969</v>
      </c>
      <c r="K326" s="121">
        <f t="shared" ca="1" si="196"/>
        <v>3846</v>
      </c>
      <c r="L326" s="34">
        <f t="shared" ca="1" si="197"/>
        <v>1</v>
      </c>
      <c r="M326" s="34" t="str">
        <f t="shared" ca="1" si="198"/>
        <v/>
      </c>
      <c r="N326" s="34">
        <f t="shared" ca="1" si="199"/>
        <v>8</v>
      </c>
      <c r="O326" s="34" t="e">
        <f ca="1">SMALL(M319:M328,3)</f>
        <v>#NUM!</v>
      </c>
      <c r="P326" s="33">
        <f ca="1">LARGE(K319:K328,8)*-1</f>
        <v>-4957</v>
      </c>
      <c r="Q326" s="33" t="e">
        <f ca="1">VLOOKUP(8,O319:P328,2,FALSE)</f>
        <v>#N/A</v>
      </c>
      <c r="R326" s="33">
        <f ca="1">IF(L329&gt;0,Q326,I326)</f>
        <v>3846</v>
      </c>
      <c r="T326" s="125">
        <f t="shared" ca="1" si="200"/>
        <v>3846</v>
      </c>
    </row>
    <row r="327" spans="1:20">
      <c r="A327" s="60" t="s">
        <v>2764</v>
      </c>
      <c r="C327" s="224"/>
      <c r="E327" s="1">
        <v>9</v>
      </c>
      <c r="F327" s="1">
        <f>F317</f>
        <v>4</v>
      </c>
      <c r="G327" s="27" t="str">
        <f t="shared" ca="1" si="195"/>
        <v>9402</v>
      </c>
      <c r="H327" s="27" t="str">
        <f ca="1">IF(LEFT(G327,1)="0",INT(RAND()*9+1)&amp;RIGHT(G327,LEN(G327)-1),IF(VALUE(G327)=10,VALUE("1"&amp;RIGHT(G319)),G327))</f>
        <v>9402</v>
      </c>
      <c r="I327" s="131">
        <f ca="1">H327*1</f>
        <v>9402</v>
      </c>
      <c r="J327" s="119">
        <f t="shared" ca="1" si="201"/>
        <v>56371</v>
      </c>
      <c r="K327" s="121">
        <f t="shared" ca="1" si="196"/>
        <v>9402</v>
      </c>
      <c r="L327" s="34">
        <f t="shared" ca="1" si="197"/>
        <v>1</v>
      </c>
      <c r="M327" s="34" t="str">
        <f t="shared" ca="1" si="198"/>
        <v/>
      </c>
      <c r="N327" s="34">
        <f t="shared" ca="1" si="199"/>
        <v>9</v>
      </c>
      <c r="O327" s="34">
        <f ca="1">SMALL(N319:N328,6)</f>
        <v>6</v>
      </c>
      <c r="P327" s="33">
        <f ca="1">LARGE(K319:K328,9)</f>
        <v>3846</v>
      </c>
      <c r="Q327" s="33" t="e">
        <f ca="1">VLOOKUP(9,O319:P328,2,FALSE)</f>
        <v>#N/A</v>
      </c>
      <c r="R327" s="33">
        <f ca="1">IF(L329&gt;0,Q327,I327)</f>
        <v>9402</v>
      </c>
      <c r="T327" s="125">
        <f t="shared" ca="1" si="200"/>
        <v>9402</v>
      </c>
    </row>
    <row r="328" spans="1:20">
      <c r="A328" s="60" t="s">
        <v>2765</v>
      </c>
      <c r="C328" s="224"/>
      <c r="E328" s="1">
        <v>10</v>
      </c>
      <c r="F328" s="1">
        <f>F317</f>
        <v>4</v>
      </c>
      <c r="G328" s="27" t="str">
        <f ca="1">IF(OR(LEFT(A328,F328)="0",LEFT(A328,F328)="1"),INT(RAND()*9+1),LEFT(A328,F328))</f>
        <v>5793</v>
      </c>
      <c r="H328" s="27" t="str">
        <f ca="1">IF(LEFT(G328,1)="0",INT(RAND()*9+1)&amp;RIGHT(G328,LEN(G328)-1),IF(VALUE(G328)=10,VALUE("1"&amp;RIGHT(G319)),G328))</f>
        <v>5793</v>
      </c>
      <c r="I328" s="131">
        <f ca="1">H328*1</f>
        <v>5793</v>
      </c>
      <c r="J328" s="119">
        <f t="shared" ca="1" si="201"/>
        <v>62164</v>
      </c>
      <c r="K328" s="121">
        <f t="shared" ca="1" si="196"/>
        <v>5793</v>
      </c>
      <c r="L328" s="34">
        <f t="shared" ca="1" si="197"/>
        <v>1</v>
      </c>
      <c r="M328" s="34" t="str">
        <f t="shared" ca="1" si="198"/>
        <v/>
      </c>
      <c r="N328" s="34">
        <f t="shared" ca="1" si="199"/>
        <v>10</v>
      </c>
      <c r="O328" s="34" t="e">
        <f ca="1">SMALL(M319:M328,1)</f>
        <v>#NUM!</v>
      </c>
      <c r="P328" s="33">
        <f ca="1">LARGE(K319:K328,10)*-1</f>
        <v>-2735</v>
      </c>
      <c r="Q328" s="33" t="e">
        <f ca="1">VLOOKUP(10,O319:P328,2,FALSE)</f>
        <v>#N/A</v>
      </c>
      <c r="R328" s="33">
        <f ca="1">IF(L329&gt;0,Q328,I328)</f>
        <v>5793</v>
      </c>
      <c r="T328" s="125">
        <f t="shared" ca="1" si="200"/>
        <v>5793</v>
      </c>
    </row>
    <row r="329" spans="1:20">
      <c r="A329" s="60"/>
      <c r="C329" s="224"/>
      <c r="G329" s="117"/>
      <c r="I329" s="131"/>
      <c r="K329" s="121"/>
      <c r="L329" s="34">
        <f ca="1">COUNTIF(L319:L328,-1)</f>
        <v>0</v>
      </c>
      <c r="T329" s="125"/>
    </row>
    <row r="330" spans="1:20">
      <c r="A330" s="60"/>
      <c r="C330" s="224"/>
      <c r="I330" s="131"/>
      <c r="T330" s="125"/>
    </row>
    <row r="331" spans="1:20">
      <c r="A331" s="203" t="s">
        <v>397</v>
      </c>
      <c r="C331" s="224"/>
      <c r="I331" s="131"/>
      <c r="K331" s="121"/>
      <c r="T331" s="125"/>
    </row>
    <row r="332" spans="1:20">
      <c r="A332" s="60"/>
      <c r="C332" s="224"/>
      <c r="F332" s="1">
        <v>5</v>
      </c>
      <c r="I332" s="131"/>
      <c r="K332" s="121"/>
      <c r="T332" s="125"/>
    </row>
    <row r="333" spans="1:20">
      <c r="A333" s="60" t="s">
        <v>440</v>
      </c>
      <c r="C333" s="224"/>
      <c r="E333" s="1" t="s">
        <v>396</v>
      </c>
      <c r="F333" s="1" t="s">
        <v>444</v>
      </c>
      <c r="G333" s="27" t="s">
        <v>337</v>
      </c>
      <c r="H333" s="27" t="s">
        <v>338</v>
      </c>
      <c r="I333" s="131"/>
      <c r="J333" s="119" t="s">
        <v>1447</v>
      </c>
      <c r="K333" s="121"/>
      <c r="R333" s="33" t="s">
        <v>1449</v>
      </c>
      <c r="S333" s="27"/>
      <c r="T333" s="125"/>
    </row>
    <row r="334" spans="1:20">
      <c r="A334" s="60" t="s">
        <v>2766</v>
      </c>
      <c r="B334" s="127">
        <v>0</v>
      </c>
      <c r="C334" s="126">
        <f ca="1">IF(OR(C244=C335,C274=C335,C304=C335),INT(RAND()*32)+1,C335)</f>
        <v>8</v>
      </c>
      <c r="E334" s="1">
        <v>1</v>
      </c>
      <c r="F334" s="1">
        <f>F332</f>
        <v>5</v>
      </c>
      <c r="G334" s="27" t="str">
        <f t="shared" ref="G334:G343" ca="1" si="202">IF(OR(RIGHT(A334,F334)="0",RIGHT(A334,F334)="1"),INT(RAND()*9+1),RIGHT(A334,F334))</f>
        <v>76259</v>
      </c>
      <c r="H334" s="27" t="str">
        <f ca="1">IF(LEFT(G334,1)="0",LEFT(G340,1)&amp;RIGHT(G334,LEN(G334)-1),IF(VALUE(G334)=10,VALUE("1"&amp;RIGHT(G340)),G334))</f>
        <v>76259</v>
      </c>
      <c r="I334" s="131">
        <f ca="1">H334*1</f>
        <v>76259</v>
      </c>
      <c r="J334" s="119">
        <f ca="1">I334</f>
        <v>76259</v>
      </c>
      <c r="K334" s="121">
        <f ca="1">ABS(I334)</f>
        <v>76259</v>
      </c>
      <c r="L334" s="34">
        <f ca="1">IF(J334&lt;0,-1,1)</f>
        <v>1</v>
      </c>
      <c r="M334" s="34" t="str">
        <f ca="1">IF(I334&lt;0,E334,"")</f>
        <v/>
      </c>
      <c r="N334" s="34">
        <f ca="1">IF(I334&gt;0,E334,"")</f>
        <v>1</v>
      </c>
      <c r="O334" s="34">
        <f ca="1">SMALL(N334:N343,2)</f>
        <v>2</v>
      </c>
      <c r="P334" s="33">
        <f ca="1">LARGE(K334:K343,1)</f>
        <v>87360</v>
      </c>
      <c r="Q334" s="33">
        <f ca="1">VLOOKUP(1,O334:P343,2,FALSE)</f>
        <v>69582</v>
      </c>
      <c r="R334" s="33">
        <f ca="1">IF(L344&gt;0,Q334,I334)</f>
        <v>76259</v>
      </c>
      <c r="T334" s="125">
        <f ca="1">IF($E$1=1,R334*1,K334*1)</f>
        <v>76259</v>
      </c>
    </row>
    <row r="335" spans="1:20">
      <c r="A335" s="60" t="s">
        <v>2767</v>
      </c>
      <c r="C335" s="224">
        <f ca="1">INT(RAND()*32)+1</f>
        <v>8</v>
      </c>
      <c r="E335" s="1">
        <v>2</v>
      </c>
      <c r="F335" s="1">
        <f>F332</f>
        <v>5</v>
      </c>
      <c r="G335" s="27" t="str">
        <f t="shared" ca="1" si="202"/>
        <v>32815</v>
      </c>
      <c r="H335" s="27" t="str">
        <f ca="1">IF(LEFT(G335,1)="0",LEFT(G340,1)&amp;RIGHT(G335,LEN(G335)-1),IF(VALUE(G335)=10,VALUE("1"&amp;RIGHT(G340)),G335))</f>
        <v>32815</v>
      </c>
      <c r="I335" s="131">
        <f ca="1">IF(C334&lt;=6,H335*-1,H335*1)</f>
        <v>32815</v>
      </c>
      <c r="J335" s="119">
        <f ca="1">J334+I335</f>
        <v>109074</v>
      </c>
      <c r="K335" s="121">
        <f t="shared" ref="K335:K343" ca="1" si="203">ABS(I335)</f>
        <v>32815</v>
      </c>
      <c r="L335" s="34">
        <f t="shared" ref="L335:L343" ca="1" si="204">IF(J335&lt;0,-1,1)</f>
        <v>1</v>
      </c>
      <c r="M335" s="34" t="str">
        <f t="shared" ref="M335:M343" ca="1" si="205">IF(I335&lt;0,E335,"")</f>
        <v/>
      </c>
      <c r="N335" s="34">
        <f t="shared" ref="N335:N343" ca="1" si="206">IF(I335&gt;0,E335,"")</f>
        <v>2</v>
      </c>
      <c r="O335" s="34">
        <f ca="1">SMALL(N334:N343,3)</f>
        <v>5</v>
      </c>
      <c r="P335" s="33">
        <f ca="1">LARGE(K334:K343,2)</f>
        <v>76259</v>
      </c>
      <c r="Q335" s="33">
        <f ca="1">VLOOKUP(2,O334:P343,2,FALSE)</f>
        <v>87360</v>
      </c>
      <c r="R335" s="33">
        <f ca="1">IF(L344&gt;0,Q335,I335)</f>
        <v>32815</v>
      </c>
      <c r="T335" s="125">
        <f t="shared" ref="T335:T343" ca="1" si="207">IF($E$1=1,R335*1,K335*1)</f>
        <v>32815</v>
      </c>
    </row>
    <row r="336" spans="1:20">
      <c r="A336" s="60" t="s">
        <v>2768</v>
      </c>
      <c r="C336" s="224"/>
      <c r="E336" s="1">
        <v>3</v>
      </c>
      <c r="F336" s="1">
        <f>F332</f>
        <v>5</v>
      </c>
      <c r="G336" s="27" t="str">
        <f t="shared" ca="1" si="202"/>
        <v>54037</v>
      </c>
      <c r="H336" s="27" t="str">
        <f ca="1">IF(LEFT(G336,1)="0",LEFT(G340,1)&amp;RIGHT(G336,LEN(G336)-1),IF(VALUE(G336)=10,VALUE("1"&amp;RIGHT(G340)),G336))</f>
        <v>54037</v>
      </c>
      <c r="I336" s="131">
        <f ca="1">IF(AND(C334&gt;=6,C334&lt;=21),H336*-1,H336*1)</f>
        <v>-54037</v>
      </c>
      <c r="J336" s="119">
        <f t="shared" ref="J336:J343" ca="1" si="208">J335+I336</f>
        <v>55037</v>
      </c>
      <c r="K336" s="121">
        <f t="shared" ca="1" si="203"/>
        <v>54037</v>
      </c>
      <c r="L336" s="34">
        <f t="shared" ca="1" si="204"/>
        <v>1</v>
      </c>
      <c r="M336" s="34">
        <f t="shared" ca="1" si="205"/>
        <v>3</v>
      </c>
      <c r="N336" s="34" t="str">
        <f t="shared" ca="1" si="206"/>
        <v/>
      </c>
      <c r="O336" s="34">
        <f ca="1">SMALL(N334:N343,1)</f>
        <v>1</v>
      </c>
      <c r="P336" s="33">
        <f ca="1">LARGE(K334:K343,3)</f>
        <v>69582</v>
      </c>
      <c r="Q336" s="33">
        <f ca="1">VLOOKUP(3,O334:P343,2,FALSE)</f>
        <v>-10693</v>
      </c>
      <c r="R336" s="33">
        <f ca="1">IF(L344&gt;0,Q336,I336)</f>
        <v>-54037</v>
      </c>
      <c r="T336" s="125">
        <f t="shared" ca="1" si="207"/>
        <v>-54037</v>
      </c>
    </row>
    <row r="337" spans="1:20">
      <c r="A337" s="60" t="s">
        <v>2769</v>
      </c>
      <c r="C337" s="224"/>
      <c r="E337" s="1">
        <v>4</v>
      </c>
      <c r="F337" s="1">
        <f>F332</f>
        <v>5</v>
      </c>
      <c r="G337" s="27" t="str">
        <f t="shared" ca="1" si="202"/>
        <v>21704</v>
      </c>
      <c r="H337" s="27" t="str">
        <f ca="1">IF(LEFT(G337,1)="0",LEFT(G340,1)&amp;RIGHT(G337,LEN(G337)-1),IF(VALUE(G337)=10,VALUE("1"&amp;RIGHT(G340)),G337))</f>
        <v>21704</v>
      </c>
      <c r="I337" s="131">
        <f ca="1">IF(OR(C334=7,C334=8,C334=9,C334=10,C334=22,C334=23,C334=24,C334=25,C334=26,C334=27,C334=28,C334=29,C334=30),H337*-1,H337*1)</f>
        <v>-21704</v>
      </c>
      <c r="J337" s="119">
        <f t="shared" ca="1" si="208"/>
        <v>33333</v>
      </c>
      <c r="K337" s="121">
        <f t="shared" ca="1" si="203"/>
        <v>21704</v>
      </c>
      <c r="L337" s="34">
        <f t="shared" ca="1" si="204"/>
        <v>1</v>
      </c>
      <c r="M337" s="34">
        <f t="shared" ca="1" si="205"/>
        <v>4</v>
      </c>
      <c r="N337" s="34" t="str">
        <f t="shared" ca="1" si="206"/>
        <v/>
      </c>
      <c r="O337" s="34">
        <f ca="1">SMALL(N334:N343,5)</f>
        <v>8</v>
      </c>
      <c r="P337" s="33">
        <f ca="1">LARGE(K334:K343,4)</f>
        <v>65320</v>
      </c>
      <c r="Q337" s="33">
        <f ca="1">VLOOKUP(4,O334:P343,2,FALSE)</f>
        <v>-54037</v>
      </c>
      <c r="R337" s="33">
        <f ca="1">IF(L344&gt;0,Q337,I337)</f>
        <v>-21704</v>
      </c>
      <c r="T337" s="125">
        <f t="shared" ca="1" si="207"/>
        <v>-21704</v>
      </c>
    </row>
    <row r="338" spans="1:20">
      <c r="A338" s="60" t="s">
        <v>2770</v>
      </c>
      <c r="C338" s="224"/>
      <c r="E338" s="1">
        <v>5</v>
      </c>
      <c r="F338" s="1">
        <f>F332</f>
        <v>5</v>
      </c>
      <c r="G338" s="27" t="str">
        <f t="shared" ca="1" si="202"/>
        <v>43926</v>
      </c>
      <c r="H338" s="27" t="str">
        <f ca="1">IF(LEFT(G338,1)="0",LEFT(G334,1)&amp;RIGHT(G338,LEN(G338)-1),IF(VALUE(G338)=10,VALUE("1"&amp;RIGHT(G334)),G338))</f>
        <v>43926</v>
      </c>
      <c r="I338" s="131">
        <f ca="1">IF(OR(C334=1,C334=2,C334=11,C334=12,C334=13,C334=14,C334=15,C334=22,C334=23,C334=24,C334=31,C334=32),H338*-1,H338*1)</f>
        <v>43926</v>
      </c>
      <c r="J338" s="119">
        <f t="shared" ca="1" si="208"/>
        <v>77259</v>
      </c>
      <c r="K338" s="121">
        <f t="shared" ca="1" si="203"/>
        <v>43926</v>
      </c>
      <c r="L338" s="34">
        <f t="shared" ca="1" si="204"/>
        <v>1</v>
      </c>
      <c r="M338" s="34" t="str">
        <f t="shared" ca="1" si="205"/>
        <v/>
      </c>
      <c r="N338" s="34">
        <f t="shared" ca="1" si="206"/>
        <v>5</v>
      </c>
      <c r="O338" s="34">
        <f ca="1">SMALL(N334:N343,4)</f>
        <v>7</v>
      </c>
      <c r="P338" s="33">
        <f ca="1">LARGE(K334:K343,5)</f>
        <v>65148</v>
      </c>
      <c r="Q338" s="33">
        <f ca="1">VLOOKUP(5,O334:P343,2,FALSE)</f>
        <v>76259</v>
      </c>
      <c r="R338" s="33">
        <f ca="1">IF(L344&gt;0,Q338,I338)</f>
        <v>43926</v>
      </c>
      <c r="T338" s="125">
        <f t="shared" ca="1" si="207"/>
        <v>43926</v>
      </c>
    </row>
    <row r="339" spans="1:20">
      <c r="A339" s="60" t="s">
        <v>2771</v>
      </c>
      <c r="C339" s="224"/>
      <c r="E339" s="1">
        <v>6</v>
      </c>
      <c r="F339" s="1">
        <f>F332</f>
        <v>5</v>
      </c>
      <c r="G339" s="27" t="str">
        <f t="shared" ca="1" si="202"/>
        <v>65148</v>
      </c>
      <c r="H339" s="27" t="str">
        <f ca="1">IF(LEFT(G339,1)="0",LEFT(G334,1)&amp;RIGHT(G339,LEN(G339)-1),IF(VALUE(G339)=10,VALUE("1"&amp;RIGHT(G334)),G339))</f>
        <v>65148</v>
      </c>
      <c r="I339" s="131">
        <f ca="1">IF(OR(C334&lt;=8,C334=14,C334=15,,C334=16,C334=17,C334=18,C334=19,C334=25,C334=26,C334=27,C334=28),H339*-1,H339*1)</f>
        <v>-65148</v>
      </c>
      <c r="J339" s="119">
        <f t="shared" ca="1" si="208"/>
        <v>12111</v>
      </c>
      <c r="K339" s="121">
        <f t="shared" ca="1" si="203"/>
        <v>65148</v>
      </c>
      <c r="L339" s="34">
        <f t="shared" ca="1" si="204"/>
        <v>1</v>
      </c>
      <c r="M339" s="34">
        <f t="shared" ca="1" si="205"/>
        <v>6</v>
      </c>
      <c r="N339" s="34" t="str">
        <f t="shared" ca="1" si="206"/>
        <v/>
      </c>
      <c r="O339" s="34">
        <f ca="1">SMALL(M334:M343,2)</f>
        <v>4</v>
      </c>
      <c r="P339" s="33">
        <f ca="1">LARGE(K334:K343,6)*-1</f>
        <v>-54037</v>
      </c>
      <c r="Q339" s="33">
        <f ca="1">VLOOKUP(6,O334:P343,2,FALSE)</f>
        <v>-32815</v>
      </c>
      <c r="R339" s="33">
        <f ca="1">IF(L344&gt;0,Q339,I339)</f>
        <v>-65148</v>
      </c>
      <c r="T339" s="125">
        <f t="shared" ca="1" si="207"/>
        <v>-65148</v>
      </c>
    </row>
    <row r="340" spans="1:20">
      <c r="A340" s="60" t="s">
        <v>2772</v>
      </c>
      <c r="C340" s="224"/>
      <c r="E340" s="1">
        <v>7</v>
      </c>
      <c r="F340" s="1">
        <f>F332</f>
        <v>5</v>
      </c>
      <c r="G340" s="27" t="str">
        <f t="shared" ca="1" si="202"/>
        <v>10693</v>
      </c>
      <c r="H340" s="27" t="str">
        <f ca="1">IF(LEFT(G340,1)="0",LEFT(G334,1)&amp;RIGHT(G340,LEN(G340)-1),IF(VALUE(G340)=10,VALUE("1"&amp;RIGHT(G334)),G340))</f>
        <v>10693</v>
      </c>
      <c r="I340" s="131">
        <f ca="1">IF(OR(C334=3,C334=5,C334=9,C334=11,C334=16,C334=17,C334=20,C334=21,C334=22,C334=23,C334=25,C334=26,C334&gt;=29),H340*-1,H340*1)</f>
        <v>10693</v>
      </c>
      <c r="J340" s="119">
        <f t="shared" ca="1" si="208"/>
        <v>22804</v>
      </c>
      <c r="K340" s="121">
        <f t="shared" ca="1" si="203"/>
        <v>10693</v>
      </c>
      <c r="L340" s="34">
        <f t="shared" ca="1" si="204"/>
        <v>1</v>
      </c>
      <c r="M340" s="34" t="str">
        <f t="shared" ca="1" si="205"/>
        <v/>
      </c>
      <c r="N340" s="34">
        <f t="shared" ca="1" si="206"/>
        <v>7</v>
      </c>
      <c r="O340" s="34">
        <f ca="1">SMALL(M334:M343,4)</f>
        <v>9</v>
      </c>
      <c r="P340" s="33">
        <f ca="1">LARGE(K334:K343,7)*-1</f>
        <v>-43926</v>
      </c>
      <c r="Q340" s="33">
        <f ca="1">VLOOKUP(7,O334:P343,2,FALSE)</f>
        <v>65148</v>
      </c>
      <c r="R340" s="33">
        <f ca="1">IF(L344&gt;0,Q340,I340)</f>
        <v>10693</v>
      </c>
      <c r="T340" s="125">
        <f t="shared" ca="1" si="207"/>
        <v>10693</v>
      </c>
    </row>
    <row r="341" spans="1:20">
      <c r="A341" s="60" t="s">
        <v>2773</v>
      </c>
      <c r="C341" s="224"/>
      <c r="E341" s="1">
        <v>8</v>
      </c>
      <c r="F341" s="1">
        <f>F332</f>
        <v>5</v>
      </c>
      <c r="G341" s="27" t="str">
        <f t="shared" ca="1" si="202"/>
        <v>87360</v>
      </c>
      <c r="H341" s="27" t="str">
        <f ca="1">IF(LEFT(G341,1)="0",INT(RAND()*9+1)&amp;RIGHT(G341,LEN(G341)-1),IF(VALUE(G341)=10,VALUE("1"&amp;RIGHT(G334)),G341))</f>
        <v>87360</v>
      </c>
      <c r="I341" s="131">
        <f ca="1">IF(OR(C334=1,C334=7,C334=10,C334=11,C334=12,C334=14,C334=18,C334=20,C334=24,C334=27,C334=29,C334=31),H341*-1,H341*1)</f>
        <v>87360</v>
      </c>
      <c r="J341" s="119">
        <f t="shared" ca="1" si="208"/>
        <v>110164</v>
      </c>
      <c r="K341" s="121">
        <f t="shared" ca="1" si="203"/>
        <v>87360</v>
      </c>
      <c r="L341" s="34">
        <f t="shared" ca="1" si="204"/>
        <v>1</v>
      </c>
      <c r="M341" s="34" t="str">
        <f t="shared" ca="1" si="205"/>
        <v/>
      </c>
      <c r="N341" s="34">
        <f t="shared" ca="1" si="206"/>
        <v>8</v>
      </c>
      <c r="O341" s="34">
        <f ca="1">SMALL(M334:M343,3)</f>
        <v>6</v>
      </c>
      <c r="P341" s="33">
        <f ca="1">LARGE(K334:K343,8)*-1</f>
        <v>-32815</v>
      </c>
      <c r="Q341" s="33">
        <f ca="1">VLOOKUP(8,O334:P343,2,FALSE)</f>
        <v>65320</v>
      </c>
      <c r="R341" s="33">
        <f ca="1">IF(L344&gt;0,Q341,I341)</f>
        <v>87360</v>
      </c>
      <c r="T341" s="125">
        <f t="shared" ca="1" si="207"/>
        <v>87360</v>
      </c>
    </row>
    <row r="342" spans="1:20">
      <c r="A342" s="60" t="s">
        <v>2774</v>
      </c>
      <c r="C342" s="224"/>
      <c r="E342" s="1">
        <v>9</v>
      </c>
      <c r="F342" s="1">
        <f>F332</f>
        <v>5</v>
      </c>
      <c r="G342" s="27" t="str">
        <f ca="1">IF(OR(LEFT(A342,F342)="0",LEFT(A342,F342)="1"),INT(RAND()*9+1),LEFT(A342,F342))</f>
        <v>65320</v>
      </c>
      <c r="H342" s="27" t="str">
        <f ca="1">IF(LEFT(G342,1)="0",INT(RAND()*9+1)&amp;RIGHT(G342,LEN(G342)-1),IF(VALUE(G342)=10,VALUE("1"&amp;RIGHT(G334)),G342))</f>
        <v>65320</v>
      </c>
      <c r="I342" s="131">
        <f ca="1">IF(OR(C334=4,C334=5,C334=6,C334=8,C334=9,C334=12,C334=13,C334=15,C334=16,C334=18,C334=19,C334=21,C334=22,C334=25,C334=27,C334=28,C334=30,C334=32),H342*-1,H342*1)</f>
        <v>-65320</v>
      </c>
      <c r="J342" s="119">
        <f t="shared" ca="1" si="208"/>
        <v>44844</v>
      </c>
      <c r="K342" s="121">
        <f t="shared" ca="1" si="203"/>
        <v>65320</v>
      </c>
      <c r="L342" s="34">
        <f t="shared" ca="1" si="204"/>
        <v>1</v>
      </c>
      <c r="M342" s="34">
        <f t="shared" ca="1" si="205"/>
        <v>9</v>
      </c>
      <c r="N342" s="34" t="str">
        <f t="shared" ca="1" si="206"/>
        <v/>
      </c>
      <c r="O342" s="34">
        <f ca="1">SMALL(N334:N343,6)</f>
        <v>10</v>
      </c>
      <c r="P342" s="33">
        <f ca="1">LARGE(K334:K343,9)</f>
        <v>21704</v>
      </c>
      <c r="Q342" s="33">
        <f ca="1">VLOOKUP(9,O334:P343,2,FALSE)</f>
        <v>-43926</v>
      </c>
      <c r="R342" s="33">
        <f ca="1">IF(L344&gt;0,Q342,I342)</f>
        <v>-65320</v>
      </c>
      <c r="T342" s="125">
        <f t="shared" ca="1" si="207"/>
        <v>-65320</v>
      </c>
    </row>
    <row r="343" spans="1:20">
      <c r="A343" s="60" t="s">
        <v>2775</v>
      </c>
      <c r="C343" s="224"/>
      <c r="E343" s="1">
        <v>10</v>
      </c>
      <c r="F343" s="1">
        <f>F332</f>
        <v>5</v>
      </c>
      <c r="G343" s="27" t="str">
        <f t="shared" ca="1" si="202"/>
        <v>09582</v>
      </c>
      <c r="H343" s="27" t="str">
        <f ca="1">IF(LEFT(G343,1)="0",INT(RAND()*9+1)&amp;RIGHT(G343,LEN(G343)-1),IF(VALUE(G343)=10,VALUE("1"&amp;RIGHT(G334)),G343))</f>
        <v>69582</v>
      </c>
      <c r="I343" s="131">
        <f ca="1">IF(OR(C334=2,C334=3,C334=4,C334=10,C334=13,C334=17,C334=19,C334=20,C334=21,C334=23,C334=24,C334=26,C334&gt;=28),H343*-1,H343*1)</f>
        <v>69582</v>
      </c>
      <c r="J343" s="119">
        <f t="shared" ca="1" si="208"/>
        <v>114426</v>
      </c>
      <c r="K343" s="121">
        <f t="shared" ca="1" si="203"/>
        <v>69582</v>
      </c>
      <c r="L343" s="34">
        <f t="shared" ca="1" si="204"/>
        <v>1</v>
      </c>
      <c r="M343" s="34" t="str">
        <f t="shared" ca="1" si="205"/>
        <v/>
      </c>
      <c r="N343" s="34">
        <f t="shared" ca="1" si="206"/>
        <v>10</v>
      </c>
      <c r="O343" s="34">
        <f ca="1">SMALL(M334:M343,1)</f>
        <v>3</v>
      </c>
      <c r="P343" s="33">
        <f ca="1">LARGE(K334:K343,10)*-1</f>
        <v>-10693</v>
      </c>
      <c r="Q343" s="33">
        <f ca="1">VLOOKUP(10,O334:P343,2,FALSE)</f>
        <v>21704</v>
      </c>
      <c r="R343" s="33">
        <f ca="1">IF(L344&gt;0,Q343,I343)</f>
        <v>69582</v>
      </c>
      <c r="T343" s="125">
        <f t="shared" ca="1" si="207"/>
        <v>69582</v>
      </c>
    </row>
    <row r="344" spans="1:20">
      <c r="A344" s="60"/>
      <c r="C344" s="224"/>
      <c r="I344" s="131"/>
      <c r="K344" s="121"/>
      <c r="L344" s="34">
        <f ca="1">COUNTIF(L334:L343,-1)</f>
        <v>0</v>
      </c>
      <c r="T344" s="125"/>
    </row>
    <row r="345" spans="1:20">
      <c r="A345" s="60"/>
      <c r="C345" s="224"/>
      <c r="I345" s="131"/>
      <c r="T345" s="125"/>
    </row>
    <row r="346" spans="1:20">
      <c r="A346" s="203" t="s">
        <v>398</v>
      </c>
      <c r="C346" s="224"/>
      <c r="I346" s="131"/>
      <c r="K346" s="121"/>
      <c r="T346" s="125"/>
    </row>
    <row r="347" spans="1:20">
      <c r="A347" s="60"/>
      <c r="C347" s="224"/>
      <c r="F347" s="1">
        <v>5</v>
      </c>
      <c r="I347" s="131"/>
      <c r="K347" s="121"/>
      <c r="T347" s="125"/>
    </row>
    <row r="348" spans="1:20">
      <c r="A348" s="60" t="s">
        <v>440</v>
      </c>
      <c r="C348" s="224"/>
      <c r="E348" s="1" t="s">
        <v>396</v>
      </c>
      <c r="F348" s="1" t="s">
        <v>444</v>
      </c>
      <c r="G348" s="27" t="s">
        <v>337</v>
      </c>
      <c r="H348" s="27" t="s">
        <v>338</v>
      </c>
      <c r="I348" s="131"/>
      <c r="J348" s="119" t="s">
        <v>1447</v>
      </c>
      <c r="K348" s="121"/>
      <c r="R348" s="33" t="s">
        <v>1449</v>
      </c>
      <c r="S348" s="27"/>
      <c r="T348" s="125"/>
    </row>
    <row r="349" spans="1:20">
      <c r="A349" s="60" t="s">
        <v>2776</v>
      </c>
      <c r="B349" s="127">
        <v>0</v>
      </c>
      <c r="C349" s="224">
        <v>0</v>
      </c>
      <c r="E349" s="1">
        <v>1</v>
      </c>
      <c r="F349" s="1">
        <f>F347</f>
        <v>5</v>
      </c>
      <c r="G349" s="27" t="str">
        <f t="shared" ref="G349:G355" ca="1" si="209">IF(OR(RIGHT(A349,F349)="0",RIGHT(A349,F349)="1"),INT(RAND()*9+1),RIGHT(A349,F349))</f>
        <v>76312</v>
      </c>
      <c r="H349" s="27" t="str">
        <f ca="1">IF(LEFT(G349,1)="0",LEFT(G355,1)&amp;RIGHT(G349,LEN(G349)-1),IF(VALUE(G349)=10,VALUE("1"&amp;RIGHT(G355)),G349))</f>
        <v>76312</v>
      </c>
      <c r="I349" s="131">
        <f ca="1">H349*1</f>
        <v>76312</v>
      </c>
      <c r="J349" s="119">
        <f ca="1">I349</f>
        <v>76312</v>
      </c>
      <c r="K349" s="121">
        <f ca="1">ABS(I349)</f>
        <v>76312</v>
      </c>
      <c r="L349" s="34">
        <f ca="1">IF(J349&lt;0,-1,1)</f>
        <v>1</v>
      </c>
      <c r="M349" s="34" t="str">
        <f ca="1">IF(I349&lt;0,E349,"")</f>
        <v/>
      </c>
      <c r="N349" s="34">
        <f ca="1">IF(I349&gt;0,E349,"")</f>
        <v>1</v>
      </c>
      <c r="O349" s="34">
        <f ca="1">SMALL(N349:N358,2)</f>
        <v>2</v>
      </c>
      <c r="P349" s="33">
        <f ca="1">LARGE(K349:K358,1)</f>
        <v>98534</v>
      </c>
      <c r="Q349" s="33">
        <f ca="1">VLOOKUP(1,O349:P358,2,FALSE)</f>
        <v>76312</v>
      </c>
      <c r="R349" s="33">
        <f ca="1">IF(L359&gt;0,Q349,I349)</f>
        <v>76312</v>
      </c>
      <c r="T349" s="125">
        <f ca="1">IF($E$1=1,R349*1,K349*1)</f>
        <v>76312</v>
      </c>
    </row>
    <row r="350" spans="1:20">
      <c r="A350" s="60" t="s">
        <v>2777</v>
      </c>
      <c r="C350" s="224"/>
      <c r="E350" s="1">
        <v>2</v>
      </c>
      <c r="F350" s="1">
        <f>F347</f>
        <v>5</v>
      </c>
      <c r="G350" s="27" t="str">
        <f t="shared" ca="1" si="209"/>
        <v>32978</v>
      </c>
      <c r="H350" s="27" t="str">
        <f ca="1">IF(LEFT(G350,1)="0",LEFT(G355,1)&amp;RIGHT(G350,LEN(G350)-1),IF(VALUE(G350)=10,VALUE("1"&amp;RIGHT(G355)),G350))</f>
        <v>32978</v>
      </c>
      <c r="I350" s="131">
        <f ca="1">H350*1</f>
        <v>32978</v>
      </c>
      <c r="J350" s="119">
        <f ca="1">J349+I350</f>
        <v>109290</v>
      </c>
      <c r="K350" s="121">
        <f t="shared" ref="K350:K358" ca="1" si="210">ABS(I350)</f>
        <v>32978</v>
      </c>
      <c r="L350" s="34">
        <f t="shared" ref="L350:L358" ca="1" si="211">IF(J350&lt;0,-1,1)</f>
        <v>1</v>
      </c>
      <c r="M350" s="34" t="str">
        <f t="shared" ref="M350:M358" ca="1" si="212">IF(I350&lt;0,E350,"")</f>
        <v/>
      </c>
      <c r="N350" s="34">
        <f t="shared" ref="N350:N358" ca="1" si="213">IF(I350&gt;0,E350,"")</f>
        <v>2</v>
      </c>
      <c r="O350" s="34">
        <f ca="1">SMALL(N349:N358,3)</f>
        <v>3</v>
      </c>
      <c r="P350" s="33">
        <f ca="1">LARGE(K349:K358,2)</f>
        <v>87423</v>
      </c>
      <c r="Q350" s="33">
        <f ca="1">VLOOKUP(2,O349:P358,2,FALSE)</f>
        <v>98534</v>
      </c>
      <c r="R350" s="33">
        <f ca="1">IF(L359&gt;0,Q350,I350)</f>
        <v>32978</v>
      </c>
      <c r="T350" s="125">
        <f t="shared" ref="T350:T358" ca="1" si="214">IF($E$1=1,R350*1,K350*1)</f>
        <v>32978</v>
      </c>
    </row>
    <row r="351" spans="1:20">
      <c r="A351" s="60" t="s">
        <v>2778</v>
      </c>
      <c r="C351" s="224"/>
      <c r="E351" s="1">
        <v>3</v>
      </c>
      <c r="F351" s="1">
        <f>F347</f>
        <v>5</v>
      </c>
      <c r="G351" s="27" t="str">
        <f t="shared" ca="1" si="209"/>
        <v>87423</v>
      </c>
      <c r="H351" s="27" t="str">
        <f ca="1">IF(LEFT(G351,1)="0",LEFT(G355,1)&amp;RIGHT(G351,LEN(G351)-1),IF(VALUE(G351)=10,VALUE("1"&amp;RIGHT(G355)),G351))</f>
        <v>87423</v>
      </c>
      <c r="I351" s="131">
        <f ca="1">IF(AND(C349&gt;=1,C349&lt;=7),H351*-1,H351*1)</f>
        <v>87423</v>
      </c>
      <c r="J351" s="119">
        <f t="shared" ref="J351:J358" ca="1" si="215">J350+I351</f>
        <v>196713</v>
      </c>
      <c r="K351" s="121">
        <f t="shared" ca="1" si="210"/>
        <v>87423</v>
      </c>
      <c r="L351" s="34">
        <f t="shared" ca="1" si="211"/>
        <v>1</v>
      </c>
      <c r="M351" s="34" t="str">
        <f t="shared" ca="1" si="212"/>
        <v/>
      </c>
      <c r="N351" s="34">
        <f t="shared" ca="1" si="213"/>
        <v>3</v>
      </c>
      <c r="O351" s="34">
        <f ca="1">SMALL(N349:N358,1)</f>
        <v>1</v>
      </c>
      <c r="P351" s="33">
        <f ca="1">LARGE(K349:K358,3)</f>
        <v>76312</v>
      </c>
      <c r="Q351" s="33">
        <f ca="1">VLOOKUP(3,O349:P358,2,FALSE)</f>
        <v>87423</v>
      </c>
      <c r="R351" s="33">
        <f ca="1">IF(L359&gt;0,Q351,I351)</f>
        <v>87423</v>
      </c>
      <c r="T351" s="125">
        <f t="shared" ca="1" si="214"/>
        <v>87423</v>
      </c>
    </row>
    <row r="352" spans="1:20">
      <c r="A352" s="60" t="s">
        <v>2779</v>
      </c>
      <c r="C352" s="224"/>
      <c r="E352" s="1">
        <v>4</v>
      </c>
      <c r="F352" s="1">
        <f>F347</f>
        <v>5</v>
      </c>
      <c r="G352" s="27" t="str">
        <f t="shared" ca="1" si="209"/>
        <v>65201</v>
      </c>
      <c r="H352" s="27" t="str">
        <f ca="1">IF(LEFT(G352,1)="0",LEFT(G355,1)&amp;RIGHT(G352,LEN(G352)-1),IF(VALUE(G352)=10,VALUE("1"&amp;RIGHT(G355)),G352))</f>
        <v>65201</v>
      </c>
      <c r="I352" s="131">
        <f ca="1">IF(OR(C349=1,C349=2,C349=8,C349=9,C349=10,C349=11),H352*-1,H352*1)</f>
        <v>65201</v>
      </c>
      <c r="J352" s="119">
        <f t="shared" ca="1" si="215"/>
        <v>261914</v>
      </c>
      <c r="K352" s="121">
        <f t="shared" ca="1" si="210"/>
        <v>65201</v>
      </c>
      <c r="L352" s="34">
        <f t="shared" ca="1" si="211"/>
        <v>1</v>
      </c>
      <c r="M352" s="34" t="str">
        <f t="shared" ca="1" si="212"/>
        <v/>
      </c>
      <c r="N352" s="34">
        <f t="shared" ca="1" si="213"/>
        <v>4</v>
      </c>
      <c r="O352" s="34">
        <f ca="1">SMALL(N349:N358,5)</f>
        <v>5</v>
      </c>
      <c r="P352" s="33">
        <f ca="1">LARGE(K349:K358,4)</f>
        <v>72561</v>
      </c>
      <c r="Q352" s="33">
        <f ca="1">VLOOKUP(4,O349:P358,2,FALSE)</f>
        <v>65201</v>
      </c>
      <c r="R352" s="33">
        <f ca="1">IF(L359&gt;0,Q352,I352)</f>
        <v>65201</v>
      </c>
      <c r="T352" s="125">
        <f t="shared" ca="1" si="214"/>
        <v>65201</v>
      </c>
    </row>
    <row r="353" spans="1:20">
      <c r="A353" s="60" t="s">
        <v>2780</v>
      </c>
      <c r="C353" s="224"/>
      <c r="E353" s="1">
        <v>5</v>
      </c>
      <c r="F353" s="1">
        <f>F347</f>
        <v>5</v>
      </c>
      <c r="G353" s="27" t="str">
        <f t="shared" ca="1" si="209"/>
        <v>21867</v>
      </c>
      <c r="H353" s="27" t="str">
        <f ca="1">IF(LEFT(G353,1)="0",LEFT(G349,1)&amp;RIGHT(G353,LEN(G353)-1),IF(VALUE(G353)=10,VALUE("1"&amp;RIGHT(G349)),G353))</f>
        <v>21867</v>
      </c>
      <c r="I353" s="131">
        <f ca="1">IF(OR(C349=3,C349=4,C349=5,C349=8,C349=9,C349=12,C349=13),H353*-1,H353*1)</f>
        <v>21867</v>
      </c>
      <c r="J353" s="119">
        <f t="shared" ca="1" si="215"/>
        <v>283781</v>
      </c>
      <c r="K353" s="121">
        <f t="shared" ca="1" si="210"/>
        <v>21867</v>
      </c>
      <c r="L353" s="34">
        <f t="shared" ca="1" si="211"/>
        <v>1</v>
      </c>
      <c r="M353" s="34" t="str">
        <f t="shared" ca="1" si="212"/>
        <v/>
      </c>
      <c r="N353" s="34">
        <f t="shared" ca="1" si="213"/>
        <v>5</v>
      </c>
      <c r="O353" s="34">
        <f ca="1">SMALL(N349:N358,4)</f>
        <v>4</v>
      </c>
      <c r="P353" s="33">
        <f ca="1">LARGE(K349:K358,5)</f>
        <v>65201</v>
      </c>
      <c r="Q353" s="33">
        <f ca="1">VLOOKUP(5,O349:P358,2,FALSE)</f>
        <v>72561</v>
      </c>
      <c r="R353" s="33">
        <f ca="1">IF(L359&gt;0,Q353,I353)</f>
        <v>21867</v>
      </c>
      <c r="T353" s="125">
        <f t="shared" ca="1" si="214"/>
        <v>21867</v>
      </c>
    </row>
    <row r="354" spans="1:20">
      <c r="A354" s="60" t="s">
        <v>2781</v>
      </c>
      <c r="C354" s="224"/>
      <c r="E354" s="1">
        <v>6</v>
      </c>
      <c r="F354" s="1">
        <f>F347</f>
        <v>5</v>
      </c>
      <c r="G354" s="27" t="str">
        <f t="shared" ca="1" si="209"/>
        <v>98534</v>
      </c>
      <c r="H354" s="27" t="str">
        <f ca="1">IF(LEFT(G354,1)="0",LEFT(G349,1)&amp;RIGHT(G354,LEN(G354)-1),IF(VALUE(G354)=10,VALUE("1"&amp;RIGHT(G349)),G354))</f>
        <v>98534</v>
      </c>
      <c r="I354" s="131">
        <f ca="1">IF(OR(C349=1,C349=5,C349=6,,C349=7,C349=10,C349=11,C349=12),H354*-1,H354*1)</f>
        <v>98534</v>
      </c>
      <c r="J354" s="119">
        <f t="shared" ca="1" si="215"/>
        <v>382315</v>
      </c>
      <c r="K354" s="121">
        <f t="shared" ca="1" si="210"/>
        <v>98534</v>
      </c>
      <c r="L354" s="34">
        <f t="shared" ca="1" si="211"/>
        <v>1</v>
      </c>
      <c r="M354" s="34" t="str">
        <f t="shared" ca="1" si="212"/>
        <v/>
      </c>
      <c r="N354" s="34">
        <f t="shared" ca="1" si="213"/>
        <v>6</v>
      </c>
      <c r="O354" s="34" t="e">
        <f ca="1">SMALL(M349:M358,2)</f>
        <v>#NUM!</v>
      </c>
      <c r="P354" s="33">
        <f ca="1">LARGE(K349:K358,6)*-1</f>
        <v>-54190</v>
      </c>
      <c r="Q354" s="33">
        <f ca="1">VLOOKUP(6,O349:P358,2,FALSE)</f>
        <v>21867</v>
      </c>
      <c r="R354" s="33">
        <f ca="1">IF(L359&gt;0,Q354,I354)</f>
        <v>98534</v>
      </c>
      <c r="T354" s="125">
        <f t="shared" ca="1" si="214"/>
        <v>98534</v>
      </c>
    </row>
    <row r="355" spans="1:20">
      <c r="A355" s="60" t="s">
        <v>2782</v>
      </c>
      <c r="C355" s="224"/>
      <c r="E355" s="1">
        <v>7</v>
      </c>
      <c r="F355" s="1">
        <f>F347</f>
        <v>5</v>
      </c>
      <c r="G355" s="27" t="str">
        <f t="shared" ca="1" si="209"/>
        <v>10756</v>
      </c>
      <c r="H355" s="27" t="str">
        <f ca="1">IF(LEFT(G355,1)="0",LEFT(G349,1)&amp;RIGHT(G355,LEN(G355)-1),IF(VALUE(G355)=10,VALUE("1"&amp;RIGHT(G349)),G355))</f>
        <v>10756</v>
      </c>
      <c r="I355" s="131">
        <f ca="1">IF(OR(C349=2,C349=3,C349=6,C349=8,C349=10,C349=13),H355*-1,H355*1)</f>
        <v>10756</v>
      </c>
      <c r="J355" s="119">
        <f t="shared" ca="1" si="215"/>
        <v>393071</v>
      </c>
      <c r="K355" s="121">
        <f t="shared" ca="1" si="210"/>
        <v>10756</v>
      </c>
      <c r="L355" s="34">
        <f t="shared" ca="1" si="211"/>
        <v>1</v>
      </c>
      <c r="M355" s="34" t="str">
        <f t="shared" ca="1" si="212"/>
        <v/>
      </c>
      <c r="N355" s="34">
        <f t="shared" ca="1" si="213"/>
        <v>7</v>
      </c>
      <c r="O355" s="34" t="e">
        <f ca="1">SMALL(M349:M358,4)</f>
        <v>#NUM!</v>
      </c>
      <c r="P355" s="33">
        <f ca="1">LARGE(K349:K358,7)*-1</f>
        <v>-32978</v>
      </c>
      <c r="Q355" s="33" t="e">
        <f ca="1">VLOOKUP(7,O349:P358,2,FALSE)</f>
        <v>#N/A</v>
      </c>
      <c r="R355" s="33">
        <f ca="1">IF(L359&gt;0,Q355,I355)</f>
        <v>10756</v>
      </c>
      <c r="T355" s="125">
        <f t="shared" ca="1" si="214"/>
        <v>10756</v>
      </c>
    </row>
    <row r="356" spans="1:20">
      <c r="A356" s="60" t="s">
        <v>2783</v>
      </c>
      <c r="C356" s="224"/>
      <c r="E356" s="1">
        <v>8</v>
      </c>
      <c r="F356" s="1">
        <f>F347</f>
        <v>5</v>
      </c>
      <c r="G356" s="27" t="str">
        <f ca="1">IF(OR(LEFT(A356,F356)="0",LEFT(A356,F356)="1"),INT(RAND()*9+1),LEFT(A356,F356))</f>
        <v>72561</v>
      </c>
      <c r="H356" s="27" t="str">
        <f ca="1">IF(LEFT(G356,1)="0",INT(RAND()*9+1)&amp;RIGHT(G356,LEN(G356)-1),IF(VALUE(G356)=10,VALUE("1"&amp;RIGHT(G349)),G356))</f>
        <v>72561</v>
      </c>
      <c r="I356" s="131">
        <f ca="1">IF(OR(C349=4,C349=7,C349=9,C349=11,C349=12,C349=13),H356*-1,H356*1)</f>
        <v>72561</v>
      </c>
      <c r="J356" s="119">
        <f t="shared" ca="1" si="215"/>
        <v>465632</v>
      </c>
      <c r="K356" s="121">
        <f t="shared" ca="1" si="210"/>
        <v>72561</v>
      </c>
      <c r="L356" s="34">
        <f t="shared" ca="1" si="211"/>
        <v>1</v>
      </c>
      <c r="M356" s="34" t="str">
        <f t="shared" ca="1" si="212"/>
        <v/>
      </c>
      <c r="N356" s="34">
        <f t="shared" ca="1" si="213"/>
        <v>8</v>
      </c>
      <c r="O356" s="34" t="e">
        <f ca="1">SMALL(M349:M358,3)</f>
        <v>#NUM!</v>
      </c>
      <c r="P356" s="33">
        <f ca="1">LARGE(K349:K358,8)*-1</f>
        <v>-29645</v>
      </c>
      <c r="Q356" s="33" t="e">
        <f ca="1">VLOOKUP(8,O349:P358,2,FALSE)</f>
        <v>#N/A</v>
      </c>
      <c r="R356" s="33">
        <f ca="1">IF(L359&gt;0,Q356,I356)</f>
        <v>72561</v>
      </c>
      <c r="T356" s="125">
        <f t="shared" ca="1" si="214"/>
        <v>72561</v>
      </c>
    </row>
    <row r="357" spans="1:20">
      <c r="A357" s="60" t="s">
        <v>2784</v>
      </c>
      <c r="C357" s="224"/>
      <c r="E357" s="1">
        <v>9</v>
      </c>
      <c r="F357" s="1">
        <f>F347</f>
        <v>5</v>
      </c>
      <c r="G357" s="27" t="str">
        <f ca="1">IF(OR(RIGHT(A357,F357)="0",RIGHT(A357,F357)="1"),INT(RAND()*9+1),RIGHT(A357,F357))</f>
        <v>09645</v>
      </c>
      <c r="H357" s="27" t="str">
        <f ca="1">IF(LEFT(G357,1)="0",INT(RAND()*9+1)&amp;RIGHT(G357,LEN(G357)-1),IF(VALUE(G357)=10,VALUE("1"&amp;RIGHT(G349)),G357))</f>
        <v>29645</v>
      </c>
      <c r="I357" s="131">
        <f ca="1">H357*1</f>
        <v>29645</v>
      </c>
      <c r="J357" s="119">
        <f t="shared" ca="1" si="215"/>
        <v>495277</v>
      </c>
      <c r="K357" s="121">
        <f t="shared" ca="1" si="210"/>
        <v>29645</v>
      </c>
      <c r="L357" s="34">
        <f t="shared" ca="1" si="211"/>
        <v>1</v>
      </c>
      <c r="M357" s="34" t="str">
        <f t="shared" ca="1" si="212"/>
        <v/>
      </c>
      <c r="N357" s="34">
        <f t="shared" ca="1" si="213"/>
        <v>9</v>
      </c>
      <c r="O357" s="34">
        <f ca="1">SMALL(N349:N358,6)</f>
        <v>6</v>
      </c>
      <c r="P357" s="33">
        <f ca="1">LARGE(K349:K358,9)</f>
        <v>21867</v>
      </c>
      <c r="Q357" s="33" t="e">
        <f ca="1">VLOOKUP(9,O349:P358,2,FALSE)</f>
        <v>#N/A</v>
      </c>
      <c r="R357" s="33">
        <f ca="1">IF(L359&gt;0,Q357,I357)</f>
        <v>29645</v>
      </c>
      <c r="T357" s="125">
        <f t="shared" ca="1" si="214"/>
        <v>29645</v>
      </c>
    </row>
    <row r="358" spans="1:20">
      <c r="A358" s="60" t="s">
        <v>2785</v>
      </c>
      <c r="C358" s="224"/>
      <c r="E358" s="1">
        <v>10</v>
      </c>
      <c r="F358" s="1">
        <f>F347</f>
        <v>5</v>
      </c>
      <c r="G358" s="27" t="str">
        <f ca="1">IF(OR(RIGHT(A358,F358)="0",RIGHT(A358,F358)="1"),INT(RAND()*9+1),RIGHT(A358,F358))</f>
        <v>54190</v>
      </c>
      <c r="H358" s="27" t="str">
        <f ca="1">IF(LEFT(G358,1)="0",INT(RAND()*9+1)&amp;RIGHT(G358,LEN(G358)-1),IF(VALUE(G358)=10,VALUE("1"&amp;RIGHT(G349)),G358))</f>
        <v>54190</v>
      </c>
      <c r="I358" s="131">
        <f ca="1">H358*1</f>
        <v>54190</v>
      </c>
      <c r="J358" s="119">
        <f t="shared" ca="1" si="215"/>
        <v>549467</v>
      </c>
      <c r="K358" s="121">
        <f t="shared" ca="1" si="210"/>
        <v>54190</v>
      </c>
      <c r="L358" s="34">
        <f t="shared" ca="1" si="211"/>
        <v>1</v>
      </c>
      <c r="M358" s="34" t="str">
        <f t="shared" ca="1" si="212"/>
        <v/>
      </c>
      <c r="N358" s="34">
        <f t="shared" ca="1" si="213"/>
        <v>10</v>
      </c>
      <c r="O358" s="34" t="e">
        <f ca="1">SMALL(M349:M358,1)</f>
        <v>#NUM!</v>
      </c>
      <c r="P358" s="33">
        <f ca="1">LARGE(K349:K358,10)*-1</f>
        <v>-10756</v>
      </c>
      <c r="Q358" s="33" t="e">
        <f ca="1">VLOOKUP(10,O349:P358,2,FALSE)</f>
        <v>#N/A</v>
      </c>
      <c r="R358" s="33">
        <f ca="1">IF(L359&gt;0,Q358,I358)</f>
        <v>54190</v>
      </c>
      <c r="T358" s="125">
        <f t="shared" ca="1" si="214"/>
        <v>54190</v>
      </c>
    </row>
    <row r="359" spans="1:20">
      <c r="A359" s="60"/>
      <c r="C359" s="224"/>
      <c r="I359" s="131"/>
      <c r="K359" s="121"/>
      <c r="L359" s="34">
        <f ca="1">COUNTIF(L349:L358,-1)</f>
        <v>0</v>
      </c>
      <c r="T359" s="125"/>
    </row>
    <row r="360" spans="1:20">
      <c r="A360" s="60"/>
      <c r="C360" s="224"/>
      <c r="I360" s="131"/>
      <c r="T360" s="125"/>
    </row>
    <row r="361" spans="1:20">
      <c r="A361" s="203" t="s">
        <v>399</v>
      </c>
      <c r="C361" s="224"/>
      <c r="I361" s="131"/>
      <c r="K361" s="121"/>
      <c r="T361" s="125"/>
    </row>
    <row r="362" spans="1:20">
      <c r="A362" s="60"/>
      <c r="C362" s="224"/>
      <c r="F362" s="1">
        <v>5</v>
      </c>
      <c r="I362" s="131"/>
      <c r="K362" s="121"/>
      <c r="T362" s="125"/>
    </row>
    <row r="363" spans="1:20">
      <c r="A363" s="60" t="s">
        <v>440</v>
      </c>
      <c r="C363" s="224"/>
      <c r="E363" s="1" t="s">
        <v>396</v>
      </c>
      <c r="F363" s="1" t="s">
        <v>444</v>
      </c>
      <c r="G363" s="27" t="s">
        <v>337</v>
      </c>
      <c r="H363" s="27" t="s">
        <v>338</v>
      </c>
      <c r="I363" s="131"/>
      <c r="J363" s="119" t="s">
        <v>1447</v>
      </c>
      <c r="K363" s="121"/>
      <c r="R363" s="33" t="s">
        <v>1449</v>
      </c>
      <c r="S363" s="27"/>
      <c r="T363" s="125"/>
    </row>
    <row r="364" spans="1:20">
      <c r="A364" s="60" t="s">
        <v>2786</v>
      </c>
      <c r="B364" s="127">
        <v>0</v>
      </c>
      <c r="C364" s="126">
        <f ca="1">IF(OR(C244=C365,C274=C365,C304=C365,C334=C365),INT(RAND()*32)+1,C365)</f>
        <v>28</v>
      </c>
      <c r="E364" s="1">
        <v>1</v>
      </c>
      <c r="F364" s="1">
        <f>F362</f>
        <v>5</v>
      </c>
      <c r="G364" s="27" t="str">
        <f ca="1">IF(OR(RIGHT(A364,F364)="0",RIGHT(A364,F364)="1"),INT(RAND()*9+1),RIGHT(A364,F364))</f>
        <v>30945</v>
      </c>
      <c r="H364" s="27" t="str">
        <f ca="1">IF(LEFT(G364,1)="0",LEFT(G370,1)&amp;RIGHT(G364,LEN(G364)-1),IF(VALUE(G364)=10,VALUE("1"&amp;RIGHT(G370)),G364))</f>
        <v>30945</v>
      </c>
      <c r="I364" s="131">
        <f ca="1">H364*1</f>
        <v>30945</v>
      </c>
      <c r="J364" s="119">
        <f ca="1">I364</f>
        <v>30945</v>
      </c>
      <c r="K364" s="121">
        <f ca="1">ABS(I364)</f>
        <v>30945</v>
      </c>
      <c r="L364" s="34">
        <f ca="1">IF(J364&lt;0,-1,1)</f>
        <v>1</v>
      </c>
      <c r="M364" s="34" t="str">
        <f ca="1">IF(I364&lt;0,E364,"")</f>
        <v/>
      </c>
      <c r="N364" s="34">
        <f ca="1">IF(I364&gt;0,E364,"")</f>
        <v>1</v>
      </c>
      <c r="O364" s="34">
        <f ca="1">SMALL(N364:N373,2)</f>
        <v>2</v>
      </c>
      <c r="P364" s="33">
        <f ca="1">LARGE(K364:K373,1)</f>
        <v>96501</v>
      </c>
      <c r="Q364" s="33">
        <f ca="1">VLOOKUP(1,O364:P373,2,FALSE)</f>
        <v>85490</v>
      </c>
      <c r="R364" s="33">
        <f ca="1">IF(L374&gt;0,Q364,I364)</f>
        <v>30945</v>
      </c>
      <c r="T364" s="125">
        <f ca="1">IF($E$1=1,R364*1,K364*1)</f>
        <v>30945</v>
      </c>
    </row>
    <row r="365" spans="1:20">
      <c r="A365" s="60" t="s">
        <v>2787</v>
      </c>
      <c r="C365" s="224">
        <f ca="1">INT(RAND()*32)+1</f>
        <v>28</v>
      </c>
      <c r="E365" s="1">
        <v>2</v>
      </c>
      <c r="F365" s="1">
        <f>F362</f>
        <v>5</v>
      </c>
      <c r="G365" s="27" t="str">
        <f t="shared" ref="G365:G372" ca="1" si="216">IF(OR(RIGHT(A365,F365)="0",RIGHT(A365,F365)="1"),INT(RAND()*9+1),RIGHT(A365,F365))</f>
        <v>29834</v>
      </c>
      <c r="H365" s="27" t="str">
        <f ca="1">IF(LEFT(G365,1)="0",LEFT(G370,1)&amp;RIGHT(G365,LEN(G365)-1),IF(VALUE(G365)=10,VALUE("1"&amp;RIGHT(G370)),G365))</f>
        <v>29834</v>
      </c>
      <c r="I365" s="131">
        <f ca="1">IF(C364&lt;=6,H365*-1,H365*1)</f>
        <v>29834</v>
      </c>
      <c r="J365" s="119">
        <f ca="1">J364+I365</f>
        <v>60779</v>
      </c>
      <c r="K365" s="121">
        <f t="shared" ref="K365:K373" ca="1" si="217">ABS(I365)</f>
        <v>29834</v>
      </c>
      <c r="L365" s="34">
        <f t="shared" ref="L365:L373" ca="1" si="218">IF(J365&lt;0,-1,1)</f>
        <v>1</v>
      </c>
      <c r="M365" s="34" t="str">
        <f t="shared" ref="M365:M373" ca="1" si="219">IF(I365&lt;0,E365,"")</f>
        <v/>
      </c>
      <c r="N365" s="34">
        <f t="shared" ref="N365:N373" ca="1" si="220">IF(I365&gt;0,E365,"")</f>
        <v>2</v>
      </c>
      <c r="O365" s="34">
        <f ca="1">SMALL(N364:N373,3)</f>
        <v>3</v>
      </c>
      <c r="P365" s="33">
        <f ca="1">LARGE(K364:K373,2)</f>
        <v>92837</v>
      </c>
      <c r="Q365" s="33">
        <f ca="1">VLOOKUP(2,O364:P373,2,FALSE)</f>
        <v>96501</v>
      </c>
      <c r="R365" s="33">
        <f ca="1">IF(L374&gt;0,Q365,I365)</f>
        <v>29834</v>
      </c>
      <c r="T365" s="125">
        <f t="shared" ref="T365:T373" ca="1" si="221">IF($E$1=1,R365*1,K365*1)</f>
        <v>29834</v>
      </c>
    </row>
    <row r="366" spans="1:20">
      <c r="A366" s="60" t="s">
        <v>2788</v>
      </c>
      <c r="C366" s="224"/>
      <c r="E366" s="1">
        <v>3</v>
      </c>
      <c r="F366" s="1">
        <f>F362</f>
        <v>5</v>
      </c>
      <c r="G366" s="27" t="str">
        <f t="shared" ca="1" si="216"/>
        <v>85490</v>
      </c>
      <c r="H366" s="27" t="str">
        <f ca="1">IF(LEFT(G366,1)="0",LEFT(G370,1)&amp;RIGHT(G366,LEN(G366)-1),IF(VALUE(G366)=10,VALUE("1"&amp;RIGHT(G370)),G366))</f>
        <v>85490</v>
      </c>
      <c r="I366" s="131">
        <f ca="1">IF(AND(C364&gt;=6,C364&lt;=21),H366*-1,H366*1)</f>
        <v>85490</v>
      </c>
      <c r="J366" s="119">
        <f t="shared" ref="J366:J373" ca="1" si="222">J365+I366</f>
        <v>146269</v>
      </c>
      <c r="K366" s="121">
        <f t="shared" ca="1" si="217"/>
        <v>85490</v>
      </c>
      <c r="L366" s="34">
        <f t="shared" ca="1" si="218"/>
        <v>1</v>
      </c>
      <c r="M366" s="34" t="str">
        <f t="shared" ca="1" si="219"/>
        <v/>
      </c>
      <c r="N366" s="34">
        <f t="shared" ca="1" si="220"/>
        <v>3</v>
      </c>
      <c r="O366" s="34">
        <f ca="1">SMALL(N364:N373,1)</f>
        <v>1</v>
      </c>
      <c r="P366" s="33">
        <f ca="1">LARGE(K364:K373,3)</f>
        <v>85490</v>
      </c>
      <c r="Q366" s="33">
        <f ca="1">VLOOKUP(3,O364:P373,2,FALSE)</f>
        <v>92837</v>
      </c>
      <c r="R366" s="33">
        <f ca="1">IF(L374&gt;0,Q366,I366)</f>
        <v>85490</v>
      </c>
      <c r="T366" s="125">
        <f t="shared" ca="1" si="221"/>
        <v>85490</v>
      </c>
    </row>
    <row r="367" spans="1:20">
      <c r="A367" s="60" t="s">
        <v>2789</v>
      </c>
      <c r="C367" s="224"/>
      <c r="E367" s="1">
        <v>4</v>
      </c>
      <c r="F367" s="1">
        <f>F362</f>
        <v>5</v>
      </c>
      <c r="G367" s="27" t="str">
        <f t="shared" ca="1" si="216"/>
        <v>18723</v>
      </c>
      <c r="H367" s="27" t="str">
        <f ca="1">IF(LEFT(G367,1)="0",LEFT(G370,1)&amp;RIGHT(G367,LEN(G367)-1),IF(VALUE(G367)=10,VALUE("1"&amp;RIGHT(G370)),G367))</f>
        <v>18723</v>
      </c>
      <c r="I367" s="131">
        <f ca="1">IF(OR(C364=7,C364=8,C364=9,C364=10,C364=22,C364=23,C364=24,C364=25,C364=26,C364=27,C364=28,C364=29,C364=30),H367*-1,H367*1)</f>
        <v>-18723</v>
      </c>
      <c r="J367" s="119">
        <f t="shared" ca="1" si="222"/>
        <v>127546</v>
      </c>
      <c r="K367" s="121">
        <f t="shared" ca="1" si="217"/>
        <v>18723</v>
      </c>
      <c r="L367" s="34">
        <f t="shared" ca="1" si="218"/>
        <v>1</v>
      </c>
      <c r="M367" s="34">
        <f t="shared" ca="1" si="219"/>
        <v>4</v>
      </c>
      <c r="N367" s="34" t="str">
        <f t="shared" ca="1" si="220"/>
        <v/>
      </c>
      <c r="O367" s="34">
        <f ca="1">SMALL(N364:N373,5)</f>
        <v>7</v>
      </c>
      <c r="P367" s="33">
        <f ca="1">LARGE(K364:K373,4)</f>
        <v>74389</v>
      </c>
      <c r="Q367" s="33">
        <f ca="1">VLOOKUP(4,O364:P373,2,FALSE)</f>
        <v>-18723</v>
      </c>
      <c r="R367" s="33">
        <f ca="1">IF(L374&gt;0,Q367,I367)</f>
        <v>-18723</v>
      </c>
      <c r="T367" s="125">
        <f t="shared" ca="1" si="221"/>
        <v>-18723</v>
      </c>
    </row>
    <row r="368" spans="1:20">
      <c r="A368" s="60" t="s">
        <v>2790</v>
      </c>
      <c r="C368" s="224"/>
      <c r="E368" s="1">
        <v>5</v>
      </c>
      <c r="F368" s="1">
        <f>F362</f>
        <v>5</v>
      </c>
      <c r="G368" s="27" t="str">
        <f t="shared" ca="1" si="216"/>
        <v>07612</v>
      </c>
      <c r="H368" s="27" t="str">
        <f ca="1">IF(LEFT(G368,1)="0",LEFT(G364,1)&amp;RIGHT(G368,LEN(G368)-1),IF(VALUE(G368)=10,VALUE("1"&amp;RIGHT(G364)),G368))</f>
        <v>37612</v>
      </c>
      <c r="I368" s="131">
        <f ca="1">IF(OR(C364=1,C364=2,C364=11,C364=12,C364=13,C364=14,C364=15,C364=22,C364=23,C364=24,C364=31,C364=32),H368*-1,H368*1)</f>
        <v>37612</v>
      </c>
      <c r="J368" s="119">
        <f t="shared" ca="1" si="222"/>
        <v>165158</v>
      </c>
      <c r="K368" s="121">
        <f t="shared" ca="1" si="217"/>
        <v>37612</v>
      </c>
      <c r="L368" s="34">
        <f t="shared" ca="1" si="218"/>
        <v>1</v>
      </c>
      <c r="M368" s="34" t="str">
        <f t="shared" ca="1" si="219"/>
        <v/>
      </c>
      <c r="N368" s="34">
        <f t="shared" ca="1" si="220"/>
        <v>5</v>
      </c>
      <c r="O368" s="34">
        <f ca="1">SMALL(N364:N373,4)</f>
        <v>5</v>
      </c>
      <c r="P368" s="33">
        <f ca="1">LARGE(K364:K373,5)</f>
        <v>63278</v>
      </c>
      <c r="Q368" s="33">
        <f ca="1">VLOOKUP(5,O364:P373,2,FALSE)</f>
        <v>63278</v>
      </c>
      <c r="R368" s="33">
        <f ca="1">IF(L374&gt;0,Q368,I368)</f>
        <v>37612</v>
      </c>
      <c r="T368" s="125">
        <f t="shared" ca="1" si="221"/>
        <v>37612</v>
      </c>
    </row>
    <row r="369" spans="1:20">
      <c r="A369" s="60" t="s">
        <v>2791</v>
      </c>
      <c r="C369" s="224"/>
      <c r="E369" s="1">
        <v>6</v>
      </c>
      <c r="F369" s="1">
        <f>F362</f>
        <v>5</v>
      </c>
      <c r="G369" s="27" t="str">
        <f t="shared" ca="1" si="216"/>
        <v>74389</v>
      </c>
      <c r="H369" s="27" t="str">
        <f ca="1">IF(LEFT(G369,1)="0",LEFT(G364,1)&amp;RIGHT(G369,LEN(G369)-1),IF(VALUE(G369)=10,VALUE("1"&amp;RIGHT(G364)),G369))</f>
        <v>74389</v>
      </c>
      <c r="I369" s="131">
        <f ca="1">IF(OR(C364&lt;=8,C364=14,C364=15,,C364=16,C364=17,C364=18,C364=19,C364=25,C364=26,C364=27,C364=28),H369*-1,H369*1)</f>
        <v>-74389</v>
      </c>
      <c r="J369" s="119">
        <f t="shared" ca="1" si="222"/>
        <v>90769</v>
      </c>
      <c r="K369" s="121">
        <f t="shared" ca="1" si="217"/>
        <v>74389</v>
      </c>
      <c r="L369" s="34">
        <f t="shared" ca="1" si="218"/>
        <v>1</v>
      </c>
      <c r="M369" s="34">
        <f t="shared" ca="1" si="219"/>
        <v>6</v>
      </c>
      <c r="N369" s="34" t="str">
        <f t="shared" ca="1" si="220"/>
        <v/>
      </c>
      <c r="O369" s="34">
        <f ca="1">SMALL(M364:M373,2)</f>
        <v>6</v>
      </c>
      <c r="P369" s="33">
        <f ca="1">LARGE(K364:K373,6)*-1</f>
        <v>-52167</v>
      </c>
      <c r="Q369" s="33">
        <f ca="1">VLOOKUP(6,O364:P373,2,FALSE)</f>
        <v>-52167</v>
      </c>
      <c r="R369" s="33">
        <f ca="1">IF(L374&gt;0,Q369,I369)</f>
        <v>-74389</v>
      </c>
      <c r="T369" s="125">
        <f t="shared" ca="1" si="221"/>
        <v>-74389</v>
      </c>
    </row>
    <row r="370" spans="1:20">
      <c r="A370" s="60" t="s">
        <v>2792</v>
      </c>
      <c r="C370" s="224"/>
      <c r="E370" s="1">
        <v>7</v>
      </c>
      <c r="F370" s="1">
        <f>F362</f>
        <v>5</v>
      </c>
      <c r="G370" s="27" t="str">
        <f t="shared" ca="1" si="216"/>
        <v>52167</v>
      </c>
      <c r="H370" s="27" t="str">
        <f ca="1">IF(LEFT(G370,1)="0",LEFT(G364,1)&amp;RIGHT(G370,LEN(G370)-1),IF(VALUE(G370)=10,VALUE("1"&amp;RIGHT(G364)),G370))</f>
        <v>52167</v>
      </c>
      <c r="I370" s="131">
        <f ca="1">IF(OR(C364=3,C364=5,C364=9,C364=11,C364=16,C364=17,C364=20,C364=21,C364=22,C364=23,C364=25,C364=26,C364&gt;=29),H370*-1,H370*1)</f>
        <v>52167</v>
      </c>
      <c r="J370" s="119">
        <f t="shared" ca="1" si="222"/>
        <v>142936</v>
      </c>
      <c r="K370" s="121">
        <f t="shared" ca="1" si="217"/>
        <v>52167</v>
      </c>
      <c r="L370" s="34">
        <f t="shared" ca="1" si="218"/>
        <v>1</v>
      </c>
      <c r="M370" s="34" t="str">
        <f t="shared" ca="1" si="219"/>
        <v/>
      </c>
      <c r="N370" s="34">
        <f t="shared" ca="1" si="220"/>
        <v>7</v>
      </c>
      <c r="O370" s="34">
        <f ca="1">SMALL(M364:M373,4)</f>
        <v>10</v>
      </c>
      <c r="P370" s="33">
        <f ca="1">LARGE(K364:K373,7)*-1</f>
        <v>-37612</v>
      </c>
      <c r="Q370" s="33">
        <f ca="1">VLOOKUP(7,O364:P373,2,FALSE)</f>
        <v>74389</v>
      </c>
      <c r="R370" s="33">
        <f ca="1">IF(L374&gt;0,Q370,I370)</f>
        <v>52167</v>
      </c>
      <c r="T370" s="125">
        <f t="shared" ca="1" si="221"/>
        <v>52167</v>
      </c>
    </row>
    <row r="371" spans="1:20">
      <c r="A371" s="60" t="s">
        <v>2793</v>
      </c>
      <c r="C371" s="224"/>
      <c r="E371" s="1">
        <v>8</v>
      </c>
      <c r="F371" s="1">
        <f>F362</f>
        <v>5</v>
      </c>
      <c r="G371" s="27" t="str">
        <f t="shared" ca="1" si="216"/>
        <v>96501</v>
      </c>
      <c r="H371" s="27" t="str">
        <f ca="1">IF(LEFT(G371,1)="0",INT(RAND()*9+1)&amp;RIGHT(G371,LEN(G371)-1),IF(VALUE(G371)=10,VALUE("1"&amp;RIGHT(G364)),G371))</f>
        <v>96501</v>
      </c>
      <c r="I371" s="131">
        <f ca="1">IF(OR(C364=1,C364=7,C364=10,C364=11,C364=12,C364=14,C364=18,C364=20,C364=24,C364=27,C364=29,C364=31),H371*-1,H371*1)</f>
        <v>96501</v>
      </c>
      <c r="J371" s="119">
        <f t="shared" ca="1" si="222"/>
        <v>239437</v>
      </c>
      <c r="K371" s="121">
        <f t="shared" ca="1" si="217"/>
        <v>96501</v>
      </c>
      <c r="L371" s="34">
        <f t="shared" ca="1" si="218"/>
        <v>1</v>
      </c>
      <c r="M371" s="34" t="str">
        <f t="shared" ca="1" si="219"/>
        <v/>
      </c>
      <c r="N371" s="34">
        <f t="shared" ca="1" si="220"/>
        <v>8</v>
      </c>
      <c r="O371" s="34">
        <f ca="1">SMALL(M364:M373,3)</f>
        <v>9</v>
      </c>
      <c r="P371" s="33">
        <f ca="1">LARGE(K364:K373,8)*-1</f>
        <v>-30945</v>
      </c>
      <c r="Q371" s="33">
        <f ca="1">VLOOKUP(8,O364:P373,2,FALSE)</f>
        <v>29834</v>
      </c>
      <c r="R371" s="33">
        <f ca="1">IF(L374&gt;0,Q371,I371)</f>
        <v>96501</v>
      </c>
      <c r="T371" s="125">
        <f t="shared" ca="1" si="221"/>
        <v>96501</v>
      </c>
    </row>
    <row r="372" spans="1:20">
      <c r="A372" s="60" t="s">
        <v>2794</v>
      </c>
      <c r="C372" s="224"/>
      <c r="E372" s="1">
        <v>9</v>
      </c>
      <c r="F372" s="1">
        <f>F362</f>
        <v>5</v>
      </c>
      <c r="G372" s="27" t="str">
        <f t="shared" ca="1" si="216"/>
        <v>63278</v>
      </c>
      <c r="H372" s="27" t="str">
        <f ca="1">IF(LEFT(G372,1)="0",INT(RAND()*9+1)&amp;RIGHT(G372,LEN(G372)-1),IF(VALUE(G372)=10,VALUE("1"&amp;RIGHT(G364)),G372))</f>
        <v>63278</v>
      </c>
      <c r="I372" s="131">
        <f ca="1">IF(OR(C364=4,C364=5,C364=6,C364=8,C364=9,C364=12,C364=13,C364=15,C364=16,C364=18,C364=19,C364=21,C364=22,C364=25,C364=27,C364=28,C364=30,C364=32),H372*-1,H372*1)</f>
        <v>-63278</v>
      </c>
      <c r="J372" s="119">
        <f t="shared" ca="1" si="222"/>
        <v>176159</v>
      </c>
      <c r="K372" s="121">
        <f t="shared" ca="1" si="217"/>
        <v>63278</v>
      </c>
      <c r="L372" s="34">
        <f t="shared" ca="1" si="218"/>
        <v>1</v>
      </c>
      <c r="M372" s="34">
        <f t="shared" ca="1" si="219"/>
        <v>9</v>
      </c>
      <c r="N372" s="34" t="str">
        <f t="shared" ca="1" si="220"/>
        <v/>
      </c>
      <c r="O372" s="34">
        <f ca="1">SMALL(N364:N373,6)</f>
        <v>8</v>
      </c>
      <c r="P372" s="33">
        <f ca="1">LARGE(K364:K373,9)</f>
        <v>29834</v>
      </c>
      <c r="Q372" s="33">
        <f ca="1">VLOOKUP(9,O364:P373,2,FALSE)</f>
        <v>-30945</v>
      </c>
      <c r="R372" s="33">
        <f ca="1">IF(L374&gt;0,Q372,I372)</f>
        <v>-63278</v>
      </c>
      <c r="T372" s="125">
        <f t="shared" ca="1" si="221"/>
        <v>-63278</v>
      </c>
    </row>
    <row r="373" spans="1:20">
      <c r="A373" s="60" t="s">
        <v>2795</v>
      </c>
      <c r="C373" s="224"/>
      <c r="E373" s="1">
        <v>10</v>
      </c>
      <c r="F373" s="1">
        <f>F362</f>
        <v>5</v>
      </c>
      <c r="G373" s="27" t="str">
        <f ca="1">IF(OR(LEFT(A373,F373)="0",LEFT(A373,F373)="1"),INT(RAND()*9+1),LEFT(A373,F373))</f>
        <v>92837</v>
      </c>
      <c r="H373" s="27" t="str">
        <f ca="1">IF(LEFT(G373,1)="0",INT(RAND()*9+1)&amp;RIGHT(G373,LEN(G373)-1),IF(VALUE(G373)=10,VALUE("1"&amp;RIGHT(G364)),G373))</f>
        <v>92837</v>
      </c>
      <c r="I373" s="131">
        <f ca="1">IF(OR(C364=2,C364=3,C364=4,C364=10,C364=13,C364=17,C364=19,C364=20,C364=21,C364=23,C364=24,C364=26,C364&gt;=28),H373*-1,H373*1)</f>
        <v>-92837</v>
      </c>
      <c r="J373" s="119">
        <f t="shared" ca="1" si="222"/>
        <v>83322</v>
      </c>
      <c r="K373" s="121">
        <f t="shared" ca="1" si="217"/>
        <v>92837</v>
      </c>
      <c r="L373" s="34">
        <f t="shared" ca="1" si="218"/>
        <v>1</v>
      </c>
      <c r="M373" s="34">
        <f t="shared" ca="1" si="219"/>
        <v>10</v>
      </c>
      <c r="N373" s="34" t="str">
        <f t="shared" ca="1" si="220"/>
        <v/>
      </c>
      <c r="O373" s="34">
        <f ca="1">SMALL(M364:M373,1)</f>
        <v>4</v>
      </c>
      <c r="P373" s="33">
        <f ca="1">LARGE(K364:K373,10)*-1</f>
        <v>-18723</v>
      </c>
      <c r="Q373" s="33">
        <f ca="1">VLOOKUP(10,O364:P373,2,FALSE)</f>
        <v>-37612</v>
      </c>
      <c r="R373" s="33">
        <f ca="1">IF(L374&gt;0,Q373,I373)</f>
        <v>-92837</v>
      </c>
      <c r="T373" s="125">
        <f t="shared" ca="1" si="221"/>
        <v>-92837</v>
      </c>
    </row>
    <row r="374" spans="1:20">
      <c r="A374" s="60"/>
      <c r="C374" s="224"/>
      <c r="G374" s="117"/>
      <c r="I374" s="131"/>
      <c r="K374" s="121"/>
      <c r="L374" s="34">
        <f ca="1">COUNTIF(L364:L373,-1)</f>
        <v>0</v>
      </c>
      <c r="T374" s="125"/>
    </row>
    <row r="375" spans="1:20">
      <c r="A375" s="60"/>
      <c r="C375" s="224"/>
      <c r="I375" s="131"/>
      <c r="T375" s="125"/>
    </row>
    <row r="376" spans="1:20">
      <c r="A376" s="203" t="s">
        <v>400</v>
      </c>
      <c r="C376" s="224"/>
      <c r="I376" s="131"/>
      <c r="K376" s="121"/>
      <c r="T376" s="125"/>
    </row>
    <row r="377" spans="1:20">
      <c r="A377" s="60"/>
      <c r="C377" s="224"/>
      <c r="F377" s="1">
        <v>5</v>
      </c>
      <c r="I377" s="131"/>
      <c r="K377" s="121"/>
      <c r="T377" s="125"/>
    </row>
    <row r="378" spans="1:20">
      <c r="A378" s="60" t="s">
        <v>440</v>
      </c>
      <c r="C378" s="225" t="s">
        <v>340</v>
      </c>
      <c r="E378" s="1" t="s">
        <v>396</v>
      </c>
      <c r="F378" s="1" t="s">
        <v>444</v>
      </c>
      <c r="G378" s="27" t="s">
        <v>337</v>
      </c>
      <c r="H378" s="27" t="s">
        <v>338</v>
      </c>
      <c r="I378" s="131"/>
      <c r="J378" s="119" t="s">
        <v>1447</v>
      </c>
      <c r="K378" s="121"/>
      <c r="R378" s="33" t="s">
        <v>1449</v>
      </c>
      <c r="S378" s="27"/>
      <c r="T378" s="125"/>
    </row>
    <row r="379" spans="1:20">
      <c r="A379" s="60" t="s">
        <v>2796</v>
      </c>
      <c r="B379" s="127">
        <v>0</v>
      </c>
      <c r="C379" s="224">
        <v>0</v>
      </c>
      <c r="E379" s="1">
        <v>1</v>
      </c>
      <c r="F379" s="1">
        <f>F377</f>
        <v>5</v>
      </c>
      <c r="G379" s="27" t="str">
        <f t="shared" ref="G379:G388" ca="1" si="223">IF(OR(RIGHT(A379,F379)="0",RIGHT(A379,F379)="1"),INT(RAND()*9+1),RIGHT(A379,F379))</f>
        <v>53087</v>
      </c>
      <c r="H379" s="27" t="str">
        <f ca="1">IF(LEFT(G379,1)="0",LEFT(G385,1)&amp;RIGHT(G379,LEN(G379)-1),IF(VALUE(G379)=10,VALUE("1"&amp;RIGHT(G385)),G379))</f>
        <v>53087</v>
      </c>
      <c r="I379" s="131">
        <f ca="1">H379*1</f>
        <v>53087</v>
      </c>
      <c r="J379" s="119">
        <f ca="1">I379</f>
        <v>53087</v>
      </c>
      <c r="K379" s="121">
        <f ca="1">ABS(I379)</f>
        <v>53087</v>
      </c>
      <c r="L379" s="34">
        <f ca="1">IF(J379&lt;0,-1,1)</f>
        <v>1</v>
      </c>
      <c r="M379" s="34" t="str">
        <f ca="1">IF(I379&lt;0,E379,"")</f>
        <v/>
      </c>
      <c r="N379" s="34">
        <f ca="1">IF(I379&gt;0,E379,"")</f>
        <v>1</v>
      </c>
      <c r="O379" s="34">
        <f ca="1">SMALL(N379:N388,2)</f>
        <v>2</v>
      </c>
      <c r="P379" s="33">
        <f ca="1">LARGE(K379:K388,1)</f>
        <v>97421</v>
      </c>
      <c r="Q379" s="33">
        <f ca="1">VLOOKUP(1,O379:P388,2,FALSE)</f>
        <v>64198</v>
      </c>
      <c r="R379" s="33">
        <f ca="1">IF(L389&gt;0,Q379,I379)</f>
        <v>53087</v>
      </c>
      <c r="T379" s="125">
        <f ca="1">IF($E$1=1,R379*1,K379*1)</f>
        <v>53087</v>
      </c>
    </row>
    <row r="380" spans="1:20">
      <c r="A380" s="60" t="s">
        <v>2797</v>
      </c>
      <c r="C380" s="224"/>
      <c r="E380" s="1">
        <v>2</v>
      </c>
      <c r="F380" s="1">
        <f>F377</f>
        <v>5</v>
      </c>
      <c r="G380" s="27" t="str">
        <f t="shared" ca="1" si="223"/>
        <v>86310</v>
      </c>
      <c r="H380" s="27" t="str">
        <f ca="1">IF(LEFT(G380,1)="0",LEFT(G385,1)&amp;RIGHT(G380,LEN(G380)-1),IF(VALUE(G380)=10,VALUE("1"&amp;RIGHT(G385)),G380))</f>
        <v>86310</v>
      </c>
      <c r="I380" s="131">
        <f ca="1">H380*1</f>
        <v>86310</v>
      </c>
      <c r="J380" s="119">
        <f ca="1">J379+I380</f>
        <v>139397</v>
      </c>
      <c r="K380" s="121">
        <f t="shared" ref="K380:K388" ca="1" si="224">ABS(I380)</f>
        <v>86310</v>
      </c>
      <c r="L380" s="34">
        <f t="shared" ref="L380:L388" ca="1" si="225">IF(J380&lt;0,-1,1)</f>
        <v>1</v>
      </c>
      <c r="M380" s="34" t="str">
        <f t="shared" ref="M380:M388" ca="1" si="226">IF(I380&lt;0,E380,"")</f>
        <v/>
      </c>
      <c r="N380" s="34">
        <f t="shared" ref="N380:N388" ca="1" si="227">IF(I380&gt;0,E380,"")</f>
        <v>2</v>
      </c>
      <c r="O380" s="34">
        <f ca="1">SMALL(N379:N388,3)</f>
        <v>3</v>
      </c>
      <c r="P380" s="33">
        <f ca="1">LARGE(K379:K388,2)</f>
        <v>86310</v>
      </c>
      <c r="Q380" s="33">
        <f ca="1">VLOOKUP(2,O379:P388,2,FALSE)</f>
        <v>97421</v>
      </c>
      <c r="R380" s="33">
        <f ca="1">IF(L389&gt;0,Q380,I380)</f>
        <v>86310</v>
      </c>
      <c r="T380" s="125">
        <f t="shared" ref="T380:T388" ca="1" si="228">IF($E$1=1,R380*1,K380*1)</f>
        <v>86310</v>
      </c>
    </row>
    <row r="381" spans="1:20">
      <c r="A381" s="60" t="s">
        <v>2798</v>
      </c>
      <c r="C381" s="224"/>
      <c r="E381" s="1">
        <v>3</v>
      </c>
      <c r="F381" s="1">
        <f>F377</f>
        <v>5</v>
      </c>
      <c r="G381" s="27" t="str">
        <f t="shared" ca="1" si="223"/>
        <v>19643</v>
      </c>
      <c r="H381" s="27" t="str">
        <f ca="1">IF(LEFT(G381,1)="0",LEFT(G385,1)&amp;RIGHT(G381,LEN(G381)-1),IF(VALUE(G381)=10,VALUE("1"&amp;RIGHT(G385)),G381))</f>
        <v>19643</v>
      </c>
      <c r="I381" s="131">
        <f ca="1">IF(AND(C379&gt;=1,C379&lt;=7),H381*-1,H381*1)</f>
        <v>19643</v>
      </c>
      <c r="J381" s="119">
        <f t="shared" ref="J381:J388" ca="1" si="229">J380+I381</f>
        <v>159040</v>
      </c>
      <c r="K381" s="121">
        <f t="shared" ca="1" si="224"/>
        <v>19643</v>
      </c>
      <c r="L381" s="34">
        <f t="shared" ca="1" si="225"/>
        <v>1</v>
      </c>
      <c r="M381" s="34" t="str">
        <f t="shared" ca="1" si="226"/>
        <v/>
      </c>
      <c r="N381" s="34">
        <f t="shared" ca="1" si="227"/>
        <v>3</v>
      </c>
      <c r="O381" s="34">
        <f ca="1">SMALL(N379:N388,1)</f>
        <v>1</v>
      </c>
      <c r="P381" s="33">
        <f ca="1">LARGE(K379:K388,3)</f>
        <v>64198</v>
      </c>
      <c r="Q381" s="33">
        <f ca="1">VLOOKUP(3,O379:P388,2,FALSE)</f>
        <v>86310</v>
      </c>
      <c r="R381" s="33">
        <f ca="1">IF(L389&gt;0,Q381,I381)</f>
        <v>19643</v>
      </c>
      <c r="T381" s="125">
        <f t="shared" ca="1" si="228"/>
        <v>19643</v>
      </c>
    </row>
    <row r="382" spans="1:20">
      <c r="A382" s="60" t="s">
        <v>2799</v>
      </c>
      <c r="C382" s="224"/>
      <c r="E382" s="1">
        <v>4</v>
      </c>
      <c r="F382" s="1">
        <f>F377</f>
        <v>5</v>
      </c>
      <c r="G382" s="27" t="str">
        <f t="shared" ca="1" si="223"/>
        <v>42976</v>
      </c>
      <c r="H382" s="27" t="str">
        <f ca="1">IF(LEFT(G382,1)="0",LEFT(G385,1)&amp;RIGHT(G382,LEN(G382)-1),IF(VALUE(G382)=10,VALUE("1"&amp;RIGHT(G385)),G382))</f>
        <v>42976</v>
      </c>
      <c r="I382" s="131">
        <f ca="1">IF(OR(C379=1,C379=2,C379=8,C379=9,C379=10,C379=11),H382*-1,H382*1)</f>
        <v>42976</v>
      </c>
      <c r="J382" s="119">
        <f t="shared" ca="1" si="229"/>
        <v>202016</v>
      </c>
      <c r="K382" s="121">
        <f t="shared" ca="1" si="224"/>
        <v>42976</v>
      </c>
      <c r="L382" s="34">
        <f t="shared" ca="1" si="225"/>
        <v>1</v>
      </c>
      <c r="M382" s="34" t="str">
        <f t="shared" ca="1" si="226"/>
        <v/>
      </c>
      <c r="N382" s="34">
        <f t="shared" ca="1" si="227"/>
        <v>4</v>
      </c>
      <c r="O382" s="34">
        <f ca="1">SMALL(N379:N388,5)</f>
        <v>5</v>
      </c>
      <c r="P382" s="33">
        <f ca="1">LARGE(K379:K388,4)</f>
        <v>58532</v>
      </c>
      <c r="Q382" s="33">
        <f ca="1">VLOOKUP(4,O379:P388,2,FALSE)</f>
        <v>53087</v>
      </c>
      <c r="R382" s="33">
        <f ca="1">IF(L389&gt;0,Q382,I382)</f>
        <v>42976</v>
      </c>
      <c r="T382" s="125">
        <f t="shared" ca="1" si="228"/>
        <v>42976</v>
      </c>
    </row>
    <row r="383" spans="1:20">
      <c r="A383" s="60" t="s">
        <v>2800</v>
      </c>
      <c r="C383" s="224"/>
      <c r="E383" s="1">
        <v>5</v>
      </c>
      <c r="F383" s="1">
        <f>F377</f>
        <v>5</v>
      </c>
      <c r="G383" s="27" t="str">
        <f t="shared" ca="1" si="223"/>
        <v>08532</v>
      </c>
      <c r="H383" s="27" t="str">
        <f ca="1">IF(LEFT(G383,1)="0",LEFT(G379,1)&amp;RIGHT(G383,LEN(G383)-1),IF(VALUE(G383)=10,VALUE("1"&amp;RIGHT(G379)),G383))</f>
        <v>58532</v>
      </c>
      <c r="I383" s="131">
        <f ca="1">IF(OR(C379=3,C379=4,C379=5,C379=8,C379=9,C379=12,C379=13),H383*-1,H383*1)</f>
        <v>58532</v>
      </c>
      <c r="J383" s="119">
        <f t="shared" ca="1" si="229"/>
        <v>260548</v>
      </c>
      <c r="K383" s="121">
        <f t="shared" ca="1" si="224"/>
        <v>58532</v>
      </c>
      <c r="L383" s="34">
        <f t="shared" ca="1" si="225"/>
        <v>1</v>
      </c>
      <c r="M383" s="34" t="str">
        <f t="shared" ca="1" si="226"/>
        <v/>
      </c>
      <c r="N383" s="34">
        <f t="shared" ca="1" si="227"/>
        <v>5</v>
      </c>
      <c r="O383" s="34">
        <f ca="1">SMALL(N379:N388,4)</f>
        <v>4</v>
      </c>
      <c r="P383" s="33">
        <f ca="1">LARGE(K379:K388,5)</f>
        <v>53087</v>
      </c>
      <c r="Q383" s="33">
        <f ca="1">VLOOKUP(5,O379:P388,2,FALSE)</f>
        <v>58532</v>
      </c>
      <c r="R383" s="33">
        <f ca="1">IF(L389&gt;0,Q383,I383)</f>
        <v>58532</v>
      </c>
      <c r="T383" s="125">
        <f t="shared" ca="1" si="228"/>
        <v>58532</v>
      </c>
    </row>
    <row r="384" spans="1:20">
      <c r="A384" s="60" t="s">
        <v>2801</v>
      </c>
      <c r="C384" s="224"/>
      <c r="E384" s="1">
        <v>6</v>
      </c>
      <c r="F384" s="1">
        <f>F377</f>
        <v>5</v>
      </c>
      <c r="G384" s="27" t="str">
        <f t="shared" ca="1" si="223"/>
        <v>31865</v>
      </c>
      <c r="H384" s="27" t="str">
        <f ca="1">IF(LEFT(G384,1)="0",LEFT(G379,1)&amp;RIGHT(G384,LEN(G384)-1),IF(VALUE(G384)=10,VALUE("1"&amp;RIGHT(G379)),G384))</f>
        <v>31865</v>
      </c>
      <c r="I384" s="131">
        <f ca="1">IF(OR(C379=1,C379=5,C379=6,,C379=7,C379=10,C379=11,C379=12),H384*-1,H384*1)</f>
        <v>31865</v>
      </c>
      <c r="J384" s="119">
        <f t="shared" ca="1" si="229"/>
        <v>292413</v>
      </c>
      <c r="K384" s="121">
        <f t="shared" ca="1" si="224"/>
        <v>31865</v>
      </c>
      <c r="L384" s="34">
        <f t="shared" ca="1" si="225"/>
        <v>1</v>
      </c>
      <c r="M384" s="34" t="str">
        <f t="shared" ca="1" si="226"/>
        <v/>
      </c>
      <c r="N384" s="34">
        <f t="shared" ca="1" si="227"/>
        <v>6</v>
      </c>
      <c r="O384" s="34" t="e">
        <f ca="1">SMALL(M379:M388,2)</f>
        <v>#NUM!</v>
      </c>
      <c r="P384" s="33">
        <f ca="1">LARGE(K379:K388,6)*-1</f>
        <v>-42976</v>
      </c>
      <c r="Q384" s="33">
        <f ca="1">VLOOKUP(6,O379:P388,2,FALSE)</f>
        <v>20754</v>
      </c>
      <c r="R384" s="33">
        <f ca="1">IF(L389&gt;0,Q384,I384)</f>
        <v>31865</v>
      </c>
      <c r="T384" s="125">
        <f t="shared" ca="1" si="228"/>
        <v>31865</v>
      </c>
    </row>
    <row r="385" spans="1:20">
      <c r="A385" s="60" t="s">
        <v>2802</v>
      </c>
      <c r="C385" s="224"/>
      <c r="E385" s="1">
        <v>7</v>
      </c>
      <c r="F385" s="1">
        <f>F377</f>
        <v>5</v>
      </c>
      <c r="G385" s="27" t="str">
        <f t="shared" ca="1" si="223"/>
        <v>97421</v>
      </c>
      <c r="H385" s="27" t="str">
        <f ca="1">IF(LEFT(G385,1)="0",LEFT(G379,1)&amp;RIGHT(G385,LEN(G385)-1),IF(VALUE(G385)=10,VALUE("1"&amp;RIGHT(G379)),G385))</f>
        <v>97421</v>
      </c>
      <c r="I385" s="131">
        <f ca="1">IF(OR(C379=2,C379=3,C379=6,C379=8,C379=10,C379=13),H385*-1,H385*1)</f>
        <v>97421</v>
      </c>
      <c r="J385" s="119">
        <f t="shared" ca="1" si="229"/>
        <v>389834</v>
      </c>
      <c r="K385" s="121">
        <f t="shared" ca="1" si="224"/>
        <v>97421</v>
      </c>
      <c r="L385" s="34">
        <f t="shared" ca="1" si="225"/>
        <v>1</v>
      </c>
      <c r="M385" s="34" t="str">
        <f t="shared" ca="1" si="226"/>
        <v/>
      </c>
      <c r="N385" s="34">
        <f t="shared" ca="1" si="227"/>
        <v>7</v>
      </c>
      <c r="O385" s="34" t="e">
        <f ca="1">SMALL(M379:M388,4)</f>
        <v>#NUM!</v>
      </c>
      <c r="P385" s="33">
        <f ca="1">LARGE(K379:K388,7)*-1</f>
        <v>-41836</v>
      </c>
      <c r="Q385" s="33" t="e">
        <f ca="1">VLOOKUP(7,O379:P388,2,FALSE)</f>
        <v>#N/A</v>
      </c>
      <c r="R385" s="33">
        <f ca="1">IF(L389&gt;0,Q385,I385)</f>
        <v>97421</v>
      </c>
      <c r="T385" s="125">
        <f t="shared" ca="1" si="228"/>
        <v>97421</v>
      </c>
    </row>
    <row r="386" spans="1:20">
      <c r="A386" s="60" t="s">
        <v>2803</v>
      </c>
      <c r="C386" s="224"/>
      <c r="E386" s="1">
        <v>8</v>
      </c>
      <c r="F386" s="1">
        <f>F377</f>
        <v>5</v>
      </c>
      <c r="G386" s="27" t="str">
        <f t="shared" ca="1" si="223"/>
        <v>20754</v>
      </c>
      <c r="H386" s="27" t="str">
        <f ca="1">IF(LEFT(G386,1)="0",INT(RAND()*9+1)&amp;RIGHT(G386,LEN(G386)-1),IF(VALUE(G386)=10,VALUE("1"&amp;RIGHT(G379)),G386))</f>
        <v>20754</v>
      </c>
      <c r="I386" s="131">
        <f ca="1">IF(OR(C379=4,C379=7,C379=9,C379=11,C379=12,C379=13),H386*-1,H386*1)</f>
        <v>20754</v>
      </c>
      <c r="J386" s="119">
        <f t="shared" ca="1" si="229"/>
        <v>410588</v>
      </c>
      <c r="K386" s="121">
        <f t="shared" ca="1" si="224"/>
        <v>20754</v>
      </c>
      <c r="L386" s="34">
        <f t="shared" ca="1" si="225"/>
        <v>1</v>
      </c>
      <c r="M386" s="34" t="str">
        <f t="shared" ca="1" si="226"/>
        <v/>
      </c>
      <c r="N386" s="34">
        <f t="shared" ca="1" si="227"/>
        <v>8</v>
      </c>
      <c r="O386" s="34" t="e">
        <f ca="1">SMALL(M379:M388,3)</f>
        <v>#NUM!</v>
      </c>
      <c r="P386" s="33">
        <f ca="1">LARGE(K379:K388,8)*-1</f>
        <v>-31865</v>
      </c>
      <c r="Q386" s="33" t="e">
        <f ca="1">VLOOKUP(8,O379:P388,2,FALSE)</f>
        <v>#N/A</v>
      </c>
      <c r="R386" s="33">
        <f ca="1">IF(L389&gt;0,Q386,I386)</f>
        <v>20754</v>
      </c>
      <c r="T386" s="125">
        <f t="shared" ca="1" si="228"/>
        <v>20754</v>
      </c>
    </row>
    <row r="387" spans="1:20">
      <c r="A387" s="60" t="s">
        <v>2804</v>
      </c>
      <c r="C387" s="224"/>
      <c r="E387" s="1">
        <v>9</v>
      </c>
      <c r="F387" s="1">
        <f>F377</f>
        <v>5</v>
      </c>
      <c r="G387" s="27" t="str">
        <f ca="1">IF(OR(LEFT(A387,F387)="0",LEFT(A387,F387)="1"),INT(RAND()*9+1),LEFT(A387,F387))</f>
        <v>41836</v>
      </c>
      <c r="H387" s="27" t="str">
        <f ca="1">IF(LEFT(G387,1)="0",INT(RAND()*9+1)&amp;RIGHT(G387,LEN(G387)-1),IF(VALUE(G387)=10,VALUE("1"&amp;RIGHT(G379)),G387))</f>
        <v>41836</v>
      </c>
      <c r="I387" s="131">
        <f ca="1">H387*1</f>
        <v>41836</v>
      </c>
      <c r="J387" s="119">
        <f t="shared" ca="1" si="229"/>
        <v>452424</v>
      </c>
      <c r="K387" s="121">
        <f t="shared" ca="1" si="224"/>
        <v>41836</v>
      </c>
      <c r="L387" s="34">
        <f t="shared" ca="1" si="225"/>
        <v>1</v>
      </c>
      <c r="M387" s="34" t="str">
        <f t="shared" ca="1" si="226"/>
        <v/>
      </c>
      <c r="N387" s="34">
        <f t="shared" ca="1" si="227"/>
        <v>9</v>
      </c>
      <c r="O387" s="34">
        <f ca="1">SMALL(N379:N388,6)</f>
        <v>6</v>
      </c>
      <c r="P387" s="33">
        <f ca="1">LARGE(K379:K388,9)</f>
        <v>20754</v>
      </c>
      <c r="Q387" s="33" t="e">
        <f ca="1">VLOOKUP(9,O379:P388,2,FALSE)</f>
        <v>#N/A</v>
      </c>
      <c r="R387" s="33">
        <f ca="1">IF(L389&gt;0,Q387,I387)</f>
        <v>41836</v>
      </c>
      <c r="T387" s="125">
        <f t="shared" ca="1" si="228"/>
        <v>41836</v>
      </c>
    </row>
    <row r="388" spans="1:20">
      <c r="A388" s="60" t="s">
        <v>2805</v>
      </c>
      <c r="C388" s="224"/>
      <c r="E388" s="1">
        <v>10</v>
      </c>
      <c r="F388" s="1">
        <f>F377</f>
        <v>5</v>
      </c>
      <c r="G388" s="27" t="str">
        <f t="shared" ca="1" si="223"/>
        <v>64198</v>
      </c>
      <c r="H388" s="27" t="str">
        <f ca="1">IF(LEFT(G388,1)="0",INT(RAND()*9+1)&amp;RIGHT(G388,LEN(G388)-1),IF(VALUE(G388)=10,VALUE("1"&amp;RIGHT(G379)),G388))</f>
        <v>64198</v>
      </c>
      <c r="I388" s="131">
        <f ca="1">H388*1</f>
        <v>64198</v>
      </c>
      <c r="J388" s="119">
        <f t="shared" ca="1" si="229"/>
        <v>516622</v>
      </c>
      <c r="K388" s="121">
        <f t="shared" ca="1" si="224"/>
        <v>64198</v>
      </c>
      <c r="L388" s="34">
        <f t="shared" ca="1" si="225"/>
        <v>1</v>
      </c>
      <c r="M388" s="34" t="str">
        <f t="shared" ca="1" si="226"/>
        <v/>
      </c>
      <c r="N388" s="34">
        <f t="shared" ca="1" si="227"/>
        <v>10</v>
      </c>
      <c r="O388" s="34" t="e">
        <f ca="1">SMALL(M379:M388,1)</f>
        <v>#NUM!</v>
      </c>
      <c r="P388" s="33">
        <f ca="1">LARGE(K379:K388,10)*-1</f>
        <v>-19643</v>
      </c>
      <c r="Q388" s="33" t="e">
        <f ca="1">VLOOKUP(10,O379:P388,2,FALSE)</f>
        <v>#N/A</v>
      </c>
      <c r="R388" s="33">
        <f ca="1">IF(L389&gt;0,Q388,I388)</f>
        <v>64198</v>
      </c>
      <c r="T388" s="125">
        <f t="shared" ca="1" si="228"/>
        <v>64198</v>
      </c>
    </row>
    <row r="389" spans="1:20">
      <c r="A389" s="60"/>
      <c r="C389" s="224"/>
      <c r="I389" s="131"/>
      <c r="K389" s="121"/>
      <c r="L389" s="34">
        <f ca="1">COUNTIF(L379:L388,-1)</f>
        <v>0</v>
      </c>
      <c r="T389" s="125"/>
    </row>
    <row r="390" spans="1:20">
      <c r="A390" s="60"/>
      <c r="C390" s="224"/>
      <c r="I390" s="131"/>
      <c r="T390" s="125"/>
    </row>
    <row r="391" spans="1:20">
      <c r="A391" s="203" t="s">
        <v>401</v>
      </c>
      <c r="C391" s="224"/>
      <c r="I391" s="131"/>
      <c r="K391" s="121"/>
      <c r="T391" s="125"/>
    </row>
    <row r="392" spans="1:20">
      <c r="A392" s="60"/>
      <c r="C392" s="224"/>
      <c r="F392" s="1">
        <v>5</v>
      </c>
      <c r="I392" s="131"/>
      <c r="K392" s="121"/>
      <c r="T392" s="125"/>
    </row>
    <row r="393" spans="1:20">
      <c r="A393" s="60" t="s">
        <v>440</v>
      </c>
      <c r="C393" s="224"/>
      <c r="E393" s="1" t="s">
        <v>396</v>
      </c>
      <c r="F393" s="1" t="s">
        <v>444</v>
      </c>
      <c r="G393" s="27" t="s">
        <v>337</v>
      </c>
      <c r="H393" s="27" t="s">
        <v>338</v>
      </c>
      <c r="I393" s="131"/>
      <c r="J393" s="119" t="s">
        <v>1447</v>
      </c>
      <c r="K393" s="121"/>
      <c r="R393" s="33" t="s">
        <v>1449</v>
      </c>
      <c r="S393" s="27"/>
      <c r="T393" s="125"/>
    </row>
    <row r="394" spans="1:20">
      <c r="A394" s="60" t="s">
        <v>2806</v>
      </c>
      <c r="B394" s="127">
        <v>0</v>
      </c>
      <c r="C394" s="126">
        <f ca="1">IF(OR(C244=C395,C274=C395,C304=C395,C334=C395,C364=C395),INT(RAND()*32)+1,C395)</f>
        <v>26</v>
      </c>
      <c r="E394" s="1">
        <v>1</v>
      </c>
      <c r="F394" s="1">
        <f>F392</f>
        <v>5</v>
      </c>
      <c r="G394" s="27" t="str">
        <f t="shared" ref="G394:G400" ca="1" si="230">IF(OR(RIGHT(A394,F394)="0",RIGHT(A394,F394)="1"),INT(RAND()*9+1),RIGHT(A394,F394))</f>
        <v>93617</v>
      </c>
      <c r="H394" s="27" t="str">
        <f ca="1">IF(LEFT(G394,1)="0",LEFT(G400,1)&amp;RIGHT(G394,LEN(G394)-1),IF(VALUE(G394)=10,VALUE("1"&amp;RIGHT(G400)),G394))</f>
        <v>93617</v>
      </c>
      <c r="I394" s="131">
        <f ca="1">H394*1</f>
        <v>93617</v>
      </c>
      <c r="J394" s="119">
        <f ca="1">I394</f>
        <v>93617</v>
      </c>
      <c r="K394" s="121">
        <f ca="1">ABS(I394)</f>
        <v>93617</v>
      </c>
      <c r="L394" s="34">
        <f ca="1">IF(J394&lt;0,-1,1)</f>
        <v>1</v>
      </c>
      <c r="M394" s="34" t="str">
        <f ca="1">IF(I394&lt;0,E394,"")</f>
        <v/>
      </c>
      <c r="N394" s="34">
        <f ca="1">IF(I394&gt;0,E394,"")</f>
        <v>1</v>
      </c>
      <c r="O394" s="34">
        <f ca="1">SMALL(N394:N403,2)</f>
        <v>2</v>
      </c>
      <c r="P394" s="33">
        <f ca="1">LARGE(K394:K403,1)</f>
        <v>93617</v>
      </c>
      <c r="Q394" s="33">
        <f ca="1">VLOOKUP(1,O394:P403,2,FALSE)</f>
        <v>82506</v>
      </c>
      <c r="R394" s="33">
        <f ca="1">IF(L404&gt;0,Q394,I394)</f>
        <v>93617</v>
      </c>
      <c r="T394" s="125">
        <f ca="1">IF($E$1=1,R394*1,K394*1)</f>
        <v>93617</v>
      </c>
    </row>
    <row r="395" spans="1:20">
      <c r="A395" s="60" t="s">
        <v>2807</v>
      </c>
      <c r="C395" s="224">
        <f ca="1">INT(RAND()*32)+1</f>
        <v>26</v>
      </c>
      <c r="E395" s="1">
        <v>2</v>
      </c>
      <c r="F395" s="1">
        <f>F392</f>
        <v>5</v>
      </c>
      <c r="G395" s="27" t="str">
        <f t="shared" ca="1" si="230"/>
        <v>04728</v>
      </c>
      <c r="H395" s="27" t="str">
        <f ca="1">IF(LEFT(G395,1)="0",LEFT(G400,1)&amp;RIGHT(G395,LEN(G395)-1),IF(VALUE(G395)=10,VALUE("1"&amp;RIGHT(G400)),G395))</f>
        <v>84728</v>
      </c>
      <c r="I395" s="131">
        <f ca="1">IF(C394&lt;=6,H395*-1,H395*1)</f>
        <v>84728</v>
      </c>
      <c r="J395" s="119">
        <f ca="1">J394+I395</f>
        <v>178345</v>
      </c>
      <c r="K395" s="121">
        <f t="shared" ref="K395:K403" ca="1" si="231">ABS(I395)</f>
        <v>84728</v>
      </c>
      <c r="L395" s="34">
        <f t="shared" ref="L395:L403" ca="1" si="232">IF(J395&lt;0,-1,1)</f>
        <v>1</v>
      </c>
      <c r="M395" s="34" t="str">
        <f t="shared" ref="M395:M403" ca="1" si="233">IF(I395&lt;0,E395,"")</f>
        <v/>
      </c>
      <c r="N395" s="34">
        <f t="shared" ref="N395:N403" ca="1" si="234">IF(I395&gt;0,E395,"")</f>
        <v>2</v>
      </c>
      <c r="O395" s="34">
        <f ca="1">SMALL(N394:N403,3)</f>
        <v>3</v>
      </c>
      <c r="P395" s="33">
        <f ca="1">LARGE(K394:K403,2)</f>
        <v>84728</v>
      </c>
      <c r="Q395" s="33">
        <f ca="1">VLOOKUP(2,O394:P403,2,FALSE)</f>
        <v>93617</v>
      </c>
      <c r="R395" s="33">
        <f ca="1">IF(L404&gt;0,Q395,I395)</f>
        <v>84728</v>
      </c>
      <c r="T395" s="125">
        <f t="shared" ref="T395:T403" ca="1" si="235">IF($E$1=1,R395*1,K395*1)</f>
        <v>84728</v>
      </c>
    </row>
    <row r="396" spans="1:20">
      <c r="A396" s="60" t="s">
        <v>2808</v>
      </c>
      <c r="C396" s="224"/>
      <c r="E396" s="1">
        <v>3</v>
      </c>
      <c r="F396" s="1">
        <f>F392</f>
        <v>5</v>
      </c>
      <c r="G396" s="27" t="str">
        <f t="shared" ca="1" si="230"/>
        <v>26940</v>
      </c>
      <c r="H396" s="27" t="str">
        <f ca="1">IF(LEFT(G396,1)="0",LEFT(G400,1)&amp;RIGHT(G396,LEN(G396)-1),IF(VALUE(G396)=10,VALUE("1"&amp;RIGHT(G400)),G396))</f>
        <v>26940</v>
      </c>
      <c r="I396" s="131">
        <f ca="1">IF(AND(C394&gt;=6,C394&lt;=21),H396*-1,H396*1)</f>
        <v>26940</v>
      </c>
      <c r="J396" s="119">
        <f t="shared" ref="J396:J403" ca="1" si="236">J395+I396</f>
        <v>205285</v>
      </c>
      <c r="K396" s="121">
        <f t="shared" ca="1" si="231"/>
        <v>26940</v>
      </c>
      <c r="L396" s="34">
        <f t="shared" ca="1" si="232"/>
        <v>1</v>
      </c>
      <c r="M396" s="34" t="str">
        <f t="shared" ca="1" si="233"/>
        <v/>
      </c>
      <c r="N396" s="34">
        <f t="shared" ca="1" si="234"/>
        <v>3</v>
      </c>
      <c r="O396" s="34">
        <f ca="1">SMALL(N394:N403,1)</f>
        <v>1</v>
      </c>
      <c r="P396" s="33">
        <f ca="1">LARGE(K394:K403,3)</f>
        <v>82506</v>
      </c>
      <c r="Q396" s="33">
        <f ca="1">VLOOKUP(3,O394:P403,2,FALSE)</f>
        <v>84728</v>
      </c>
      <c r="R396" s="33">
        <f ca="1">IF(L404&gt;0,Q396,I396)</f>
        <v>26940</v>
      </c>
      <c r="T396" s="125">
        <f t="shared" ca="1" si="235"/>
        <v>26940</v>
      </c>
    </row>
    <row r="397" spans="1:20">
      <c r="A397" s="60" t="s">
        <v>2809</v>
      </c>
      <c r="C397" s="224"/>
      <c r="E397" s="1">
        <v>4</v>
      </c>
      <c r="F397" s="1">
        <f>F392</f>
        <v>5</v>
      </c>
      <c r="G397" s="27" t="str">
        <f t="shared" ca="1" si="230"/>
        <v>59273</v>
      </c>
      <c r="H397" s="27" t="str">
        <f ca="1">IF(LEFT(G397,1)="0",LEFT(G400,1)&amp;RIGHT(G397,LEN(G397)-1),IF(VALUE(G397)=10,VALUE("1"&amp;RIGHT(G400)),G397))</f>
        <v>59273</v>
      </c>
      <c r="I397" s="131">
        <f ca="1">IF(OR(C394=7,C394=8,C394=9,C394=10,C394=22,C394=23,C394=24,C394=25,C394=26,C394=27,C394=28,C394=29,C394=30),H397*-1,H397*1)</f>
        <v>-59273</v>
      </c>
      <c r="J397" s="119">
        <f t="shared" ca="1" si="236"/>
        <v>146012</v>
      </c>
      <c r="K397" s="121">
        <f t="shared" ca="1" si="231"/>
        <v>59273</v>
      </c>
      <c r="L397" s="34">
        <f t="shared" ca="1" si="232"/>
        <v>1</v>
      </c>
      <c r="M397" s="34">
        <f t="shared" ca="1" si="233"/>
        <v>4</v>
      </c>
      <c r="N397" s="34" t="str">
        <f t="shared" ca="1" si="234"/>
        <v/>
      </c>
      <c r="O397" s="34">
        <f ca="1">SMALL(N394:N403,5)</f>
        <v>8</v>
      </c>
      <c r="P397" s="33">
        <f ca="1">LARGE(K394:K403,4)</f>
        <v>71495</v>
      </c>
      <c r="Q397" s="33">
        <f ca="1">VLOOKUP(4,O394:P403,2,FALSE)</f>
        <v>-15839</v>
      </c>
      <c r="R397" s="33">
        <f ca="1">IF(L404&gt;0,Q397,I397)</f>
        <v>-59273</v>
      </c>
      <c r="T397" s="125">
        <f t="shared" ca="1" si="235"/>
        <v>-59273</v>
      </c>
    </row>
    <row r="398" spans="1:20">
      <c r="A398" s="60" t="s">
        <v>2810</v>
      </c>
      <c r="C398" s="224"/>
      <c r="E398" s="1">
        <v>5</v>
      </c>
      <c r="F398" s="1">
        <f>F392</f>
        <v>5</v>
      </c>
      <c r="G398" s="27" t="str">
        <f t="shared" ca="1" si="230"/>
        <v>37051</v>
      </c>
      <c r="H398" s="27" t="str">
        <f ca="1">IF(LEFT(G398,1)="0",LEFT(G394,1)&amp;RIGHT(G398,LEN(G398)-1),IF(VALUE(G398)=10,VALUE("1"&amp;RIGHT(G394)),G398))</f>
        <v>37051</v>
      </c>
      <c r="I398" s="131">
        <f ca="1">IF(OR(C394=1,C394=2,C394=11,C394=12,C394=13,C394=14,C394=15,C394=22,C394=23,C394=24,C394=31,C394=32),H398*-1,H398*1)</f>
        <v>37051</v>
      </c>
      <c r="J398" s="119">
        <f t="shared" ca="1" si="236"/>
        <v>183063</v>
      </c>
      <c r="K398" s="121">
        <f t="shared" ca="1" si="231"/>
        <v>37051</v>
      </c>
      <c r="L398" s="34">
        <f t="shared" ca="1" si="232"/>
        <v>1</v>
      </c>
      <c r="M398" s="34" t="str">
        <f t="shared" ca="1" si="233"/>
        <v/>
      </c>
      <c r="N398" s="34">
        <f t="shared" ca="1" si="234"/>
        <v>5</v>
      </c>
      <c r="O398" s="34">
        <f ca="1">SMALL(N394:N403,4)</f>
        <v>5</v>
      </c>
      <c r="P398" s="33">
        <f ca="1">LARGE(K394:K403,5)</f>
        <v>60384</v>
      </c>
      <c r="Q398" s="33">
        <f ca="1">VLOOKUP(5,O394:P403,2,FALSE)</f>
        <v>60384</v>
      </c>
      <c r="R398" s="33">
        <f ca="1">IF(L404&gt;0,Q398,I398)</f>
        <v>37051</v>
      </c>
      <c r="T398" s="125">
        <f t="shared" ca="1" si="235"/>
        <v>37051</v>
      </c>
    </row>
    <row r="399" spans="1:20">
      <c r="A399" s="60" t="s">
        <v>2811</v>
      </c>
      <c r="C399" s="224"/>
      <c r="E399" s="1">
        <v>6</v>
      </c>
      <c r="F399" s="1">
        <f>F392</f>
        <v>5</v>
      </c>
      <c r="G399" s="27" t="str">
        <f t="shared" ca="1" si="230"/>
        <v>60384</v>
      </c>
      <c r="H399" s="27" t="str">
        <f ca="1">IF(LEFT(G399,1)="0",LEFT(G394,1)&amp;RIGHT(G399,LEN(G399)-1),IF(VALUE(G399)=10,VALUE("1"&amp;RIGHT(G394)),G399))</f>
        <v>60384</v>
      </c>
      <c r="I399" s="131">
        <f ca="1">IF(OR(C394&lt;=8,C394=14,C394=15,,C394=16,C394=17,C394=18,C394=19,C394=25,C394=26,C394=27,C394=28),H399*-1,H399*1)</f>
        <v>-60384</v>
      </c>
      <c r="J399" s="119">
        <f t="shared" ca="1" si="236"/>
        <v>122679</v>
      </c>
      <c r="K399" s="121">
        <f t="shared" ca="1" si="231"/>
        <v>60384</v>
      </c>
      <c r="L399" s="34">
        <f t="shared" ca="1" si="232"/>
        <v>1</v>
      </c>
      <c r="M399" s="34">
        <f t="shared" ca="1" si="233"/>
        <v>6</v>
      </c>
      <c r="N399" s="34" t="str">
        <f t="shared" ca="1" si="234"/>
        <v/>
      </c>
      <c r="O399" s="34">
        <f ca="1">SMALL(M394:M403,2)</f>
        <v>6</v>
      </c>
      <c r="P399" s="33">
        <f ca="1">LARGE(K394:K403,6)*-1</f>
        <v>-59273</v>
      </c>
      <c r="Q399" s="33">
        <f ca="1">VLOOKUP(6,O394:P403,2,FALSE)</f>
        <v>-59273</v>
      </c>
      <c r="R399" s="33">
        <f ca="1">IF(L404&gt;0,Q399,I399)</f>
        <v>-60384</v>
      </c>
      <c r="T399" s="125">
        <f t="shared" ca="1" si="235"/>
        <v>-60384</v>
      </c>
    </row>
    <row r="400" spans="1:20">
      <c r="A400" s="60" t="s">
        <v>2812</v>
      </c>
      <c r="C400" s="224"/>
      <c r="E400" s="1">
        <v>7</v>
      </c>
      <c r="F400" s="1">
        <f>F392</f>
        <v>5</v>
      </c>
      <c r="G400" s="27" t="str">
        <f t="shared" ca="1" si="230"/>
        <v>82506</v>
      </c>
      <c r="H400" s="27" t="str">
        <f ca="1">IF(LEFT(G400,1)="0",LEFT(G394,1)&amp;RIGHT(G400,LEN(G400)-1),IF(VALUE(G400)=10,VALUE("1"&amp;RIGHT(G394)),G400))</f>
        <v>82506</v>
      </c>
      <c r="I400" s="131">
        <f ca="1">IF(OR(C394=3,C394=5,C394=9,C394=11,C394=16,C394=17,C394=20,C394=21,C394=22,C394=23,C394=25,C394=26,C394&gt;=29),H400*-1,H400*1)</f>
        <v>-82506</v>
      </c>
      <c r="J400" s="119">
        <f t="shared" ca="1" si="236"/>
        <v>40173</v>
      </c>
      <c r="K400" s="121">
        <f t="shared" ca="1" si="231"/>
        <v>82506</v>
      </c>
      <c r="L400" s="34">
        <f t="shared" ca="1" si="232"/>
        <v>1</v>
      </c>
      <c r="M400" s="34">
        <f t="shared" ca="1" si="233"/>
        <v>7</v>
      </c>
      <c r="N400" s="34" t="str">
        <f t="shared" ca="1" si="234"/>
        <v/>
      </c>
      <c r="O400" s="34">
        <f ca="1">SMALL(M394:M403,4)</f>
        <v>10</v>
      </c>
      <c r="P400" s="33">
        <f ca="1">LARGE(K394:K403,7)*-1</f>
        <v>-57039</v>
      </c>
      <c r="Q400" s="33">
        <f ca="1">VLOOKUP(7,O394:P403,2,FALSE)</f>
        <v>-37051</v>
      </c>
      <c r="R400" s="33">
        <f ca="1">IF(L404&gt;0,Q400,I400)</f>
        <v>-82506</v>
      </c>
      <c r="T400" s="125">
        <f t="shared" ca="1" si="235"/>
        <v>-82506</v>
      </c>
    </row>
    <row r="401" spans="1:20">
      <c r="A401" s="60" t="s">
        <v>2813</v>
      </c>
      <c r="C401" s="224"/>
      <c r="E401" s="1">
        <v>8</v>
      </c>
      <c r="F401" s="1">
        <f>F392</f>
        <v>5</v>
      </c>
      <c r="G401" s="27" t="str">
        <f ca="1">IF(OR(LEFT(A401,F401)="0",LEFT(A401,F401)="1"),INT(RAND()*9+1),LEFT(A401,F401))</f>
        <v>57039</v>
      </c>
      <c r="H401" s="27" t="str">
        <f ca="1">IF(LEFT(G401,1)="0",INT(RAND()*9+1)&amp;RIGHT(G401,LEN(G401)-1),IF(VALUE(G401)=10,VALUE("1"&amp;RIGHT(G394)),G401))</f>
        <v>57039</v>
      </c>
      <c r="I401" s="131">
        <f ca="1">IF(OR(C394=1,C394=7,C394=10,C394=11,C394=12,C394=14,C394=18,C394=20,C394=24,C394=27,C394=29,C394=31),H401*-1,H401*1)</f>
        <v>57039</v>
      </c>
      <c r="J401" s="119">
        <f t="shared" ca="1" si="236"/>
        <v>97212</v>
      </c>
      <c r="K401" s="121">
        <f t="shared" ca="1" si="231"/>
        <v>57039</v>
      </c>
      <c r="L401" s="34">
        <f t="shared" ca="1" si="232"/>
        <v>1</v>
      </c>
      <c r="M401" s="34" t="str">
        <f t="shared" ca="1" si="233"/>
        <v/>
      </c>
      <c r="N401" s="34">
        <f t="shared" ca="1" si="234"/>
        <v>8</v>
      </c>
      <c r="O401" s="34">
        <f ca="1">SMALL(M394:M403,3)</f>
        <v>7</v>
      </c>
      <c r="P401" s="33">
        <f ca="1">LARGE(K394:K403,8)*-1</f>
        <v>-37051</v>
      </c>
      <c r="Q401" s="33">
        <f ca="1">VLOOKUP(8,O394:P403,2,FALSE)</f>
        <v>71495</v>
      </c>
      <c r="R401" s="33">
        <f ca="1">IF(L404&gt;0,Q401,I401)</f>
        <v>57039</v>
      </c>
      <c r="T401" s="125">
        <f t="shared" ca="1" si="235"/>
        <v>57039</v>
      </c>
    </row>
    <row r="402" spans="1:20">
      <c r="A402" s="60" t="s">
        <v>2814</v>
      </c>
      <c r="C402" s="224"/>
      <c r="E402" s="1">
        <v>9</v>
      </c>
      <c r="F402" s="1">
        <f>F392</f>
        <v>5</v>
      </c>
      <c r="G402" s="27" t="str">
        <f ca="1">IF(OR(RIGHT(A402,F402)="0",RIGHT(A402,F402)="1"),INT(RAND()*9+1),RIGHT(A402,F402))</f>
        <v>15839</v>
      </c>
      <c r="H402" s="27" t="str">
        <f ca="1">IF(LEFT(G402,1)="0",INT(RAND()*9+1)&amp;RIGHT(G402,LEN(G402)-1),IF(VALUE(G402)=10,VALUE("1"&amp;RIGHT(G394)),G402))</f>
        <v>15839</v>
      </c>
      <c r="I402" s="131">
        <f ca="1">IF(OR(C394=4,C394=5,C394=6,C394=8,C394=9,C394=12,C394=13,C394=15,C394=16,C394=18,C394=19,C394=21,C394=22,C394=25,C394=27,C394=28,C394=30,C394=32),H402*-1,H402*1)</f>
        <v>15839</v>
      </c>
      <c r="J402" s="119">
        <f t="shared" ca="1" si="236"/>
        <v>113051</v>
      </c>
      <c r="K402" s="121">
        <f t="shared" ca="1" si="231"/>
        <v>15839</v>
      </c>
      <c r="L402" s="34">
        <f t="shared" ca="1" si="232"/>
        <v>1</v>
      </c>
      <c r="M402" s="34" t="str">
        <f t="shared" ca="1" si="233"/>
        <v/>
      </c>
      <c r="N402" s="34">
        <f t="shared" ca="1" si="234"/>
        <v>9</v>
      </c>
      <c r="O402" s="34">
        <f ca="1">SMALL(N394:N403,6)</f>
        <v>9</v>
      </c>
      <c r="P402" s="33">
        <f ca="1">LARGE(K394:K403,9)</f>
        <v>26940</v>
      </c>
      <c r="Q402" s="33">
        <f ca="1">VLOOKUP(9,O394:P403,2,FALSE)</f>
        <v>26940</v>
      </c>
      <c r="R402" s="33">
        <f ca="1">IF(L404&gt;0,Q402,I402)</f>
        <v>15839</v>
      </c>
      <c r="T402" s="125">
        <f t="shared" ca="1" si="235"/>
        <v>15839</v>
      </c>
    </row>
    <row r="403" spans="1:20">
      <c r="A403" s="60" t="s">
        <v>2815</v>
      </c>
      <c r="C403" s="224"/>
      <c r="E403" s="1">
        <v>10</v>
      </c>
      <c r="F403" s="1">
        <f>F392</f>
        <v>5</v>
      </c>
      <c r="G403" s="27" t="str">
        <f ca="1">IF(OR(RIGHT(A403,F403)="0",RIGHT(A403,F403)="1"),INT(RAND()*9+1),RIGHT(A403,F403))</f>
        <v>71495</v>
      </c>
      <c r="H403" s="27" t="str">
        <f ca="1">IF(LEFT(G403,1)="0",INT(RAND()*9+1)&amp;RIGHT(G403,LEN(G403)-1),IF(VALUE(G403)=10,VALUE("1"&amp;RIGHT(G394)),G403))</f>
        <v>71495</v>
      </c>
      <c r="I403" s="131">
        <f ca="1">IF(OR(C394=2,C394=3,C394=4,C394=10,C394=13,C394=17,C394=19,C394=20,C394=21,C394=23,C394=24,C394=26,C394&gt;=28),H403*-1,H403*1)</f>
        <v>-71495</v>
      </c>
      <c r="J403" s="119">
        <f t="shared" ca="1" si="236"/>
        <v>41556</v>
      </c>
      <c r="K403" s="121">
        <f t="shared" ca="1" si="231"/>
        <v>71495</v>
      </c>
      <c r="L403" s="34">
        <f t="shared" ca="1" si="232"/>
        <v>1</v>
      </c>
      <c r="M403" s="34">
        <f t="shared" ca="1" si="233"/>
        <v>10</v>
      </c>
      <c r="N403" s="34" t="str">
        <f t="shared" ca="1" si="234"/>
        <v/>
      </c>
      <c r="O403" s="34">
        <f ca="1">SMALL(M394:M403,1)</f>
        <v>4</v>
      </c>
      <c r="P403" s="33">
        <f ca="1">LARGE(K394:K403,10)*-1</f>
        <v>-15839</v>
      </c>
      <c r="Q403" s="33">
        <f ca="1">VLOOKUP(10,O394:P403,2,FALSE)</f>
        <v>-57039</v>
      </c>
      <c r="R403" s="33">
        <f ca="1">IF(L404&gt;0,Q403,I403)</f>
        <v>-71495</v>
      </c>
      <c r="T403" s="125">
        <f t="shared" ca="1" si="235"/>
        <v>-71495</v>
      </c>
    </row>
    <row r="404" spans="1:20">
      <c r="A404" s="60"/>
      <c r="C404" s="224"/>
      <c r="I404" s="131"/>
      <c r="K404" s="121"/>
      <c r="L404" s="34">
        <f ca="1">COUNTIF(L394:L403,-1)</f>
        <v>0</v>
      </c>
      <c r="T404" s="125"/>
    </row>
    <row r="405" spans="1:20">
      <c r="A405" s="60"/>
      <c r="C405" s="224"/>
      <c r="I405" s="131"/>
      <c r="T405" s="125"/>
    </row>
    <row r="406" spans="1:20">
      <c r="A406" s="203" t="s">
        <v>402</v>
      </c>
      <c r="C406" s="224"/>
      <c r="I406" s="131"/>
      <c r="K406" s="121"/>
      <c r="T406" s="125"/>
    </row>
    <row r="407" spans="1:20">
      <c r="A407" s="60"/>
      <c r="C407" s="224"/>
      <c r="F407" s="1">
        <v>6</v>
      </c>
      <c r="I407" s="131"/>
      <c r="K407" s="121"/>
      <c r="T407" s="125"/>
    </row>
    <row r="408" spans="1:20">
      <c r="A408" s="60" t="s">
        <v>440</v>
      </c>
      <c r="C408" s="224"/>
      <c r="E408" s="1" t="s">
        <v>396</v>
      </c>
      <c r="F408" s="1" t="s">
        <v>444</v>
      </c>
      <c r="G408" s="27" t="s">
        <v>337</v>
      </c>
      <c r="H408" s="27" t="s">
        <v>338</v>
      </c>
      <c r="I408" s="131"/>
      <c r="J408" s="119" t="s">
        <v>1447</v>
      </c>
      <c r="K408" s="121"/>
      <c r="R408" s="33" t="s">
        <v>1449</v>
      </c>
      <c r="S408" s="27"/>
      <c r="T408" s="125"/>
    </row>
    <row r="409" spans="1:20">
      <c r="A409" s="60" t="s">
        <v>2816</v>
      </c>
      <c r="B409" s="127">
        <v>0</v>
      </c>
      <c r="C409" s="224">
        <v>0</v>
      </c>
      <c r="E409" s="1">
        <v>1</v>
      </c>
      <c r="F409" s="1">
        <f>F407</f>
        <v>6</v>
      </c>
      <c r="G409" s="27" t="str">
        <f ca="1">IF(OR(RIGHT(A409,F409)="0",RIGHT(A409,F409)="1"),INT(RAND()*9+1),RIGHT(A409,F409))</f>
        <v>178465</v>
      </c>
      <c r="H409" s="27" t="str">
        <f ca="1">IF(LEFT(G409,1)="0",LEFT(G415,1)&amp;RIGHT(G409,LEN(G409)-1),IF(VALUE(G409)=10,VALUE("1"&amp;RIGHT(G415)),G409))</f>
        <v>178465</v>
      </c>
      <c r="I409" s="131">
        <f ca="1">H409*1</f>
        <v>178465</v>
      </c>
      <c r="J409" s="119">
        <f ca="1">I409</f>
        <v>178465</v>
      </c>
      <c r="K409" s="121">
        <f ca="1">ABS(I409)</f>
        <v>178465</v>
      </c>
      <c r="L409" s="34">
        <f ca="1">IF(J409&lt;0,-1,1)</f>
        <v>1</v>
      </c>
      <c r="M409" s="34" t="str">
        <f ca="1">IF(I409&lt;0,E409,"")</f>
        <v/>
      </c>
      <c r="N409" s="34">
        <f ca="1">IF(I409&gt;0,E409,"")</f>
        <v>1</v>
      </c>
      <c r="O409" s="34">
        <f ca="1">SMALL(N409:N418,2)</f>
        <v>2</v>
      </c>
      <c r="P409" s="33">
        <f ca="1">LARGE(K409:K418,1)</f>
        <v>956243</v>
      </c>
      <c r="Q409" s="33">
        <f ca="1">VLOOKUP(1,O409:P418,2,FALSE)</f>
        <v>767354</v>
      </c>
      <c r="R409" s="33">
        <f ca="1">IF(L419&gt;0,Q409,I409)</f>
        <v>178465</v>
      </c>
      <c r="T409" s="125">
        <f ca="1">IF($E$1=1,R409*1,K409*1)</f>
        <v>178465</v>
      </c>
    </row>
    <row r="410" spans="1:20">
      <c r="A410" s="60" t="s">
        <v>2817</v>
      </c>
      <c r="C410" s="224"/>
      <c r="E410" s="1">
        <v>2</v>
      </c>
      <c r="F410" s="1">
        <f>F407</f>
        <v>6</v>
      </c>
      <c r="G410" s="27" t="str">
        <f t="shared" ref="G410:G417" ca="1" si="237">IF(OR(RIGHT(A410,F410)="0",RIGHT(A410,F410)="1"),INT(RAND()*9+1),RIGHT(A410,F410))</f>
        <v>623910</v>
      </c>
      <c r="H410" s="27" t="str">
        <f ca="1">IF(LEFT(G410,1)="0",LEFT(G415,1)&amp;RIGHT(G410,LEN(G410)-1),IF(VALUE(G410)=10,VALUE("1"&amp;RIGHT(G415)),G410))</f>
        <v>623910</v>
      </c>
      <c r="I410" s="131">
        <f ca="1">H410*1</f>
        <v>623910</v>
      </c>
      <c r="J410" s="119">
        <f ca="1">J409+I410</f>
        <v>802375</v>
      </c>
      <c r="K410" s="121">
        <f t="shared" ref="K410:K418" ca="1" si="238">ABS(I410)</f>
        <v>623910</v>
      </c>
      <c r="L410" s="34">
        <f t="shared" ref="L410:L418" ca="1" si="239">IF(J410&lt;0,-1,1)</f>
        <v>1</v>
      </c>
      <c r="M410" s="34" t="str">
        <f t="shared" ref="M410:M418" ca="1" si="240">IF(I410&lt;0,E410,"")</f>
        <v/>
      </c>
      <c r="N410" s="34">
        <f t="shared" ref="N410:N418" ca="1" si="241">IF(I410&gt;0,E410,"")</f>
        <v>2</v>
      </c>
      <c r="O410" s="34">
        <f ca="1">SMALL(N409:N418,3)</f>
        <v>3</v>
      </c>
      <c r="P410" s="33">
        <f ca="1">LARGE(K409:K418,2)</f>
        <v>845132</v>
      </c>
      <c r="Q410" s="33">
        <f ca="1">VLOOKUP(2,O409:P418,2,FALSE)</f>
        <v>956243</v>
      </c>
      <c r="R410" s="33">
        <f ca="1">IF(L419&gt;0,Q410,I410)</f>
        <v>623910</v>
      </c>
      <c r="T410" s="125">
        <f t="shared" ref="T410:T418" ca="1" si="242">IF($E$1=1,R410*1,K410*1)</f>
        <v>623910</v>
      </c>
    </row>
    <row r="411" spans="1:20">
      <c r="A411" s="60" t="s">
        <v>2818</v>
      </c>
      <c r="C411" s="224"/>
      <c r="E411" s="1">
        <v>3</v>
      </c>
      <c r="F411" s="1">
        <f>F407</f>
        <v>6</v>
      </c>
      <c r="G411" s="27" t="str">
        <f t="shared" ca="1" si="237"/>
        <v>401798</v>
      </c>
      <c r="H411" s="27" t="str">
        <f ca="1">IF(LEFT(G411,1)="0",LEFT(G415,1)&amp;RIGHT(G411,LEN(G411)-1),IF(VALUE(G411)=10,VALUE("1"&amp;RIGHT(G415)),G411))</f>
        <v>401798</v>
      </c>
      <c r="I411" s="131">
        <f ca="1">IF(AND(C409&gt;=1,C409&lt;=7),H411*-1,H411*1)</f>
        <v>401798</v>
      </c>
      <c r="J411" s="119">
        <f t="shared" ref="J411:J418" ca="1" si="243">J410+I411</f>
        <v>1204173</v>
      </c>
      <c r="K411" s="121">
        <f t="shared" ca="1" si="238"/>
        <v>401798</v>
      </c>
      <c r="L411" s="34">
        <f t="shared" ca="1" si="239"/>
        <v>1</v>
      </c>
      <c r="M411" s="34" t="str">
        <f t="shared" ca="1" si="240"/>
        <v/>
      </c>
      <c r="N411" s="34">
        <f t="shared" ca="1" si="241"/>
        <v>3</v>
      </c>
      <c r="O411" s="34">
        <f ca="1">SMALL(N409:N418,1)</f>
        <v>1</v>
      </c>
      <c r="P411" s="33">
        <f ca="1">LARGE(K409:K418,3)</f>
        <v>767354</v>
      </c>
      <c r="Q411" s="33">
        <f ca="1">VLOOKUP(3,O409:P418,2,FALSE)</f>
        <v>845132</v>
      </c>
      <c r="R411" s="33">
        <f ca="1">IF(L419&gt;0,Q411,I411)</f>
        <v>401798</v>
      </c>
      <c r="T411" s="125">
        <f t="shared" ca="1" si="242"/>
        <v>401798</v>
      </c>
    </row>
    <row r="412" spans="1:20">
      <c r="A412" s="60" t="s">
        <v>2819</v>
      </c>
      <c r="C412" s="224"/>
      <c r="E412" s="1">
        <v>4</v>
      </c>
      <c r="F412" s="1">
        <f>F407</f>
        <v>6</v>
      </c>
      <c r="G412" s="27" t="str">
        <f t="shared" ca="1" si="237"/>
        <v>845132</v>
      </c>
      <c r="H412" s="27" t="str">
        <f ca="1">IF(LEFT(G412,1)="0",LEFT(G415,1)&amp;RIGHT(G412,LEN(G412)-1),IF(VALUE(G412)=10,VALUE("1"&amp;RIGHT(G415)),G412))</f>
        <v>845132</v>
      </c>
      <c r="I412" s="131">
        <f ca="1">IF(OR(C409=1,C409=2,C409=8,C409=9,C409=10,C409=11),H412*-1,H412*1)</f>
        <v>845132</v>
      </c>
      <c r="J412" s="119">
        <f t="shared" ca="1" si="243"/>
        <v>2049305</v>
      </c>
      <c r="K412" s="121">
        <f t="shared" ca="1" si="238"/>
        <v>845132</v>
      </c>
      <c r="L412" s="34">
        <f t="shared" ca="1" si="239"/>
        <v>1</v>
      </c>
      <c r="M412" s="34" t="str">
        <f t="shared" ca="1" si="240"/>
        <v/>
      </c>
      <c r="N412" s="34">
        <f t="shared" ca="1" si="241"/>
        <v>4</v>
      </c>
      <c r="O412" s="34">
        <f ca="1">SMALL(N409:N418,5)</f>
        <v>5</v>
      </c>
      <c r="P412" s="33">
        <f ca="1">LARGE(K409:K418,4)</f>
        <v>734021</v>
      </c>
      <c r="Q412" s="33">
        <f ca="1">VLOOKUP(4,O409:P418,2,FALSE)</f>
        <v>674351</v>
      </c>
      <c r="R412" s="33">
        <f ca="1">IF(L419&gt;0,Q412,I412)</f>
        <v>845132</v>
      </c>
      <c r="T412" s="125">
        <f t="shared" ca="1" si="242"/>
        <v>845132</v>
      </c>
    </row>
    <row r="413" spans="1:20">
      <c r="A413" s="60" t="s">
        <v>2820</v>
      </c>
      <c r="C413" s="224"/>
      <c r="E413" s="1">
        <v>5</v>
      </c>
      <c r="F413" s="1">
        <f>F407</f>
        <v>6</v>
      </c>
      <c r="G413" s="27" t="str">
        <f t="shared" ca="1" si="237"/>
        <v>390687</v>
      </c>
      <c r="H413" s="27" t="str">
        <f ca="1">IF(LEFT(G413,1)="0",LEFT(G409,1)&amp;RIGHT(G413,LEN(G413)-1),IF(VALUE(G413)=10,VALUE("1"&amp;RIGHT(G409)),G413))</f>
        <v>390687</v>
      </c>
      <c r="I413" s="131">
        <f ca="1">IF(OR(C409=3,C409=4,C409=5,C409=8,C409=9,C409=12,C409=13),H413*-1,H413*1)</f>
        <v>390687</v>
      </c>
      <c r="J413" s="119">
        <f t="shared" ca="1" si="243"/>
        <v>2439992</v>
      </c>
      <c r="K413" s="121">
        <f t="shared" ca="1" si="238"/>
        <v>390687</v>
      </c>
      <c r="L413" s="34">
        <f t="shared" ca="1" si="239"/>
        <v>1</v>
      </c>
      <c r="M413" s="34" t="str">
        <f t="shared" ca="1" si="240"/>
        <v/>
      </c>
      <c r="N413" s="34">
        <f t="shared" ca="1" si="241"/>
        <v>5</v>
      </c>
      <c r="O413" s="34">
        <f ca="1">SMALL(N409:N418,4)</f>
        <v>4</v>
      </c>
      <c r="P413" s="33">
        <f ca="1">LARGE(K409:K418,5)</f>
        <v>674351</v>
      </c>
      <c r="Q413" s="33">
        <f ca="1">VLOOKUP(5,O409:P418,2,FALSE)</f>
        <v>734021</v>
      </c>
      <c r="R413" s="33">
        <f ca="1">IF(L419&gt;0,Q413,I413)</f>
        <v>390687</v>
      </c>
      <c r="T413" s="125">
        <f t="shared" ca="1" si="242"/>
        <v>390687</v>
      </c>
    </row>
    <row r="414" spans="1:20">
      <c r="A414" s="60" t="s">
        <v>2821</v>
      </c>
      <c r="C414" s="224"/>
      <c r="E414" s="1">
        <v>6</v>
      </c>
      <c r="F414" s="1">
        <f>F407</f>
        <v>6</v>
      </c>
      <c r="G414" s="27" t="str">
        <f t="shared" ca="1" si="237"/>
        <v>289576</v>
      </c>
      <c r="H414" s="27" t="str">
        <f ca="1">IF(LEFT(G414,1)="0",LEFT(G409,1)&amp;RIGHT(G414,LEN(G414)-1),IF(VALUE(G414)=10,VALUE("1"&amp;RIGHT(G409)),G414))</f>
        <v>289576</v>
      </c>
      <c r="I414" s="131">
        <f ca="1">IF(OR(C409=1,C409=5,C409=6,,C409=7,C409=10,C409=11,C409=12),H414*-1,H414*1)</f>
        <v>289576</v>
      </c>
      <c r="J414" s="119">
        <f t="shared" ca="1" si="243"/>
        <v>2729568</v>
      </c>
      <c r="K414" s="121">
        <f t="shared" ca="1" si="238"/>
        <v>289576</v>
      </c>
      <c r="L414" s="34">
        <f t="shared" ca="1" si="239"/>
        <v>1</v>
      </c>
      <c r="M414" s="34" t="str">
        <f t="shared" ca="1" si="240"/>
        <v/>
      </c>
      <c r="N414" s="34">
        <f t="shared" ca="1" si="241"/>
        <v>6</v>
      </c>
      <c r="O414" s="34" t="e">
        <f ca="1">SMALL(M409:M418,2)</f>
        <v>#NUM!</v>
      </c>
      <c r="P414" s="33">
        <f ca="1">LARGE(K409:K418,6)*-1</f>
        <v>-623910</v>
      </c>
      <c r="Q414" s="33">
        <f ca="1">VLOOKUP(6,O409:P418,2,FALSE)</f>
        <v>289576</v>
      </c>
      <c r="R414" s="33">
        <f ca="1">IF(L419&gt;0,Q414,I414)</f>
        <v>289576</v>
      </c>
      <c r="T414" s="125">
        <f t="shared" ca="1" si="242"/>
        <v>289576</v>
      </c>
    </row>
    <row r="415" spans="1:20">
      <c r="A415" s="60" t="s">
        <v>2822</v>
      </c>
      <c r="C415" s="224"/>
      <c r="E415" s="1">
        <v>7</v>
      </c>
      <c r="F415" s="1">
        <f>F407</f>
        <v>6</v>
      </c>
      <c r="G415" s="27" t="str">
        <f t="shared" ca="1" si="237"/>
        <v>734021</v>
      </c>
      <c r="H415" s="27" t="str">
        <f ca="1">IF(LEFT(G415,1)="0",LEFT(G409,1)&amp;RIGHT(G415,LEN(G415)-1),IF(VALUE(G415)=10,VALUE("1"&amp;RIGHT(G409)),G415))</f>
        <v>734021</v>
      </c>
      <c r="I415" s="131">
        <f ca="1">IF(OR(C409=2,C409=3,C409=6,C409=8,C409=10,C409=13),H415*-1,H415*1)</f>
        <v>734021</v>
      </c>
      <c r="J415" s="119">
        <f t="shared" ca="1" si="243"/>
        <v>3463589</v>
      </c>
      <c r="K415" s="121">
        <f t="shared" ca="1" si="238"/>
        <v>734021</v>
      </c>
      <c r="L415" s="34">
        <f t="shared" ca="1" si="239"/>
        <v>1</v>
      </c>
      <c r="M415" s="34" t="str">
        <f t="shared" ca="1" si="240"/>
        <v/>
      </c>
      <c r="N415" s="34">
        <f t="shared" ca="1" si="241"/>
        <v>7</v>
      </c>
      <c r="O415" s="34" t="e">
        <f ca="1">SMALL(M409:M418,4)</f>
        <v>#NUM!</v>
      </c>
      <c r="P415" s="33">
        <f ca="1">LARGE(K409:K418,7)*-1</f>
        <v>-401798</v>
      </c>
      <c r="Q415" s="33" t="e">
        <f ca="1">VLOOKUP(7,O409:P418,2,FALSE)</f>
        <v>#N/A</v>
      </c>
      <c r="R415" s="33">
        <f ca="1">IF(L419&gt;0,Q415,I415)</f>
        <v>734021</v>
      </c>
      <c r="T415" s="125">
        <f t="shared" ca="1" si="242"/>
        <v>734021</v>
      </c>
    </row>
    <row r="416" spans="1:20">
      <c r="A416" s="60" t="s">
        <v>2823</v>
      </c>
      <c r="C416" s="224"/>
      <c r="E416" s="1">
        <v>8</v>
      </c>
      <c r="F416" s="1">
        <f>F407</f>
        <v>6</v>
      </c>
      <c r="G416" s="27" t="str">
        <f t="shared" ca="1" si="237"/>
        <v>956243</v>
      </c>
      <c r="H416" s="27" t="str">
        <f ca="1">IF(LEFT(G416,1)="0",INT(RAND()*9+1)&amp;RIGHT(G416,LEN(G416)-1),IF(VALUE(G416)=10,VALUE("1"&amp;RIGHT(G409)),G416))</f>
        <v>956243</v>
      </c>
      <c r="I416" s="131">
        <f ca="1">IF(OR(C409=4,C409=7,C409=9,C409=11,C409=12,C409=13),H416*-1,H416*1)</f>
        <v>956243</v>
      </c>
      <c r="J416" s="119">
        <f t="shared" ca="1" si="243"/>
        <v>4419832</v>
      </c>
      <c r="K416" s="121">
        <f t="shared" ca="1" si="238"/>
        <v>956243</v>
      </c>
      <c r="L416" s="34">
        <f t="shared" ca="1" si="239"/>
        <v>1</v>
      </c>
      <c r="M416" s="34" t="str">
        <f t="shared" ca="1" si="240"/>
        <v/>
      </c>
      <c r="N416" s="34">
        <f t="shared" ca="1" si="241"/>
        <v>8</v>
      </c>
      <c r="O416" s="34" t="e">
        <f ca="1">SMALL(M409:M418,3)</f>
        <v>#NUM!</v>
      </c>
      <c r="P416" s="33">
        <f ca="1">LARGE(K409:K418,8)*-1</f>
        <v>-390687</v>
      </c>
      <c r="Q416" s="33" t="e">
        <f ca="1">VLOOKUP(8,O409:P418,2,FALSE)</f>
        <v>#N/A</v>
      </c>
      <c r="R416" s="33">
        <f ca="1">IF(L419&gt;0,Q416,I416)</f>
        <v>956243</v>
      </c>
      <c r="T416" s="125">
        <f t="shared" ca="1" si="242"/>
        <v>956243</v>
      </c>
    </row>
    <row r="417" spans="1:20">
      <c r="A417" s="60" t="s">
        <v>2824</v>
      </c>
      <c r="C417" s="224"/>
      <c r="E417" s="1">
        <v>9</v>
      </c>
      <c r="F417" s="1">
        <f>F407</f>
        <v>6</v>
      </c>
      <c r="G417" s="27" t="str">
        <f t="shared" ca="1" si="237"/>
        <v>067354</v>
      </c>
      <c r="H417" s="27" t="str">
        <f ca="1">IF(LEFT(G417,1)="0",INT(RAND()*9+1)&amp;RIGHT(G417,LEN(G417)-1),IF(VALUE(G417)=10,VALUE("1"&amp;RIGHT(G409)),G417))</f>
        <v>767354</v>
      </c>
      <c r="I417" s="131">
        <f ca="1">H417*1</f>
        <v>767354</v>
      </c>
      <c r="J417" s="119">
        <f t="shared" ca="1" si="243"/>
        <v>5187186</v>
      </c>
      <c r="K417" s="121">
        <f t="shared" ca="1" si="238"/>
        <v>767354</v>
      </c>
      <c r="L417" s="34">
        <f t="shared" ca="1" si="239"/>
        <v>1</v>
      </c>
      <c r="M417" s="34" t="str">
        <f t="shared" ca="1" si="240"/>
        <v/>
      </c>
      <c r="N417" s="34">
        <f t="shared" ca="1" si="241"/>
        <v>9</v>
      </c>
      <c r="O417" s="34">
        <f ca="1">SMALL(N409:N418,6)</f>
        <v>6</v>
      </c>
      <c r="P417" s="33">
        <f ca="1">LARGE(K409:K418,9)</f>
        <v>289576</v>
      </c>
      <c r="Q417" s="33" t="e">
        <f ca="1">VLOOKUP(9,O409:P418,2,FALSE)</f>
        <v>#N/A</v>
      </c>
      <c r="R417" s="33">
        <f ca="1">IF(L419&gt;0,Q417,I417)</f>
        <v>767354</v>
      </c>
      <c r="T417" s="125">
        <f t="shared" ca="1" si="242"/>
        <v>767354</v>
      </c>
    </row>
    <row r="418" spans="1:20">
      <c r="A418" s="60" t="s">
        <v>2825</v>
      </c>
      <c r="C418" s="224"/>
      <c r="E418" s="1">
        <v>10</v>
      </c>
      <c r="F418" s="1">
        <f>F407</f>
        <v>6</v>
      </c>
      <c r="G418" s="27" t="str">
        <f ca="1">IF(OR(LEFT(A418,F418)="0",LEFT(A418,F418)="1"),INT(RAND()*9+1),LEFT(A418,F418))</f>
        <v>674351</v>
      </c>
      <c r="H418" s="27" t="str">
        <f ca="1">IF(LEFT(G418,1)="0",INT(RAND()*9+1)&amp;RIGHT(G418,LEN(G418)-1),IF(VALUE(G418)=10,VALUE("1"&amp;RIGHT(G409)),G418))</f>
        <v>674351</v>
      </c>
      <c r="I418" s="131">
        <f ca="1">H418*1</f>
        <v>674351</v>
      </c>
      <c r="J418" s="119">
        <f t="shared" ca="1" si="243"/>
        <v>5861537</v>
      </c>
      <c r="K418" s="121">
        <f t="shared" ca="1" si="238"/>
        <v>674351</v>
      </c>
      <c r="L418" s="34">
        <f t="shared" ca="1" si="239"/>
        <v>1</v>
      </c>
      <c r="M418" s="34" t="str">
        <f t="shared" ca="1" si="240"/>
        <v/>
      </c>
      <c r="N418" s="34">
        <f t="shared" ca="1" si="241"/>
        <v>10</v>
      </c>
      <c r="O418" s="34" t="e">
        <f ca="1">SMALL(M409:M418,1)</f>
        <v>#NUM!</v>
      </c>
      <c r="P418" s="33">
        <f ca="1">LARGE(K409:K418,10)*-1</f>
        <v>-178465</v>
      </c>
      <c r="Q418" s="33" t="e">
        <f ca="1">VLOOKUP(10,O409:P418,2,FALSE)</f>
        <v>#N/A</v>
      </c>
      <c r="R418" s="33">
        <f ca="1">IF(L419&gt;0,Q418,I418)</f>
        <v>674351</v>
      </c>
      <c r="T418" s="125">
        <f t="shared" ca="1" si="242"/>
        <v>674351</v>
      </c>
    </row>
    <row r="419" spans="1:20">
      <c r="A419" s="60"/>
      <c r="C419" s="224"/>
      <c r="G419" s="117"/>
      <c r="I419" s="131"/>
      <c r="K419" s="121"/>
      <c r="L419" s="34">
        <f ca="1">COUNTIF(L409:L418,-1)</f>
        <v>0</v>
      </c>
      <c r="T419" s="125"/>
    </row>
    <row r="420" spans="1:20">
      <c r="A420" s="60"/>
      <c r="C420" s="224"/>
      <c r="I420" s="131"/>
      <c r="T420" s="125"/>
    </row>
    <row r="421" spans="1:20">
      <c r="A421" s="203" t="s">
        <v>403</v>
      </c>
      <c r="C421" s="224"/>
      <c r="I421" s="131"/>
      <c r="K421" s="121"/>
      <c r="T421" s="125"/>
    </row>
    <row r="422" spans="1:20">
      <c r="A422" s="60"/>
      <c r="C422" s="224"/>
      <c r="F422" s="1">
        <v>6</v>
      </c>
      <c r="I422" s="131"/>
      <c r="K422" s="121"/>
      <c r="T422" s="125"/>
    </row>
    <row r="423" spans="1:20">
      <c r="A423" s="60" t="s">
        <v>440</v>
      </c>
      <c r="C423" s="224"/>
      <c r="E423" s="1" t="s">
        <v>396</v>
      </c>
      <c r="F423" s="1" t="s">
        <v>444</v>
      </c>
      <c r="G423" s="27" t="s">
        <v>337</v>
      </c>
      <c r="H423" s="27" t="s">
        <v>338</v>
      </c>
      <c r="I423" s="131"/>
      <c r="J423" s="119" t="s">
        <v>1447</v>
      </c>
      <c r="K423" s="121"/>
      <c r="R423" s="33" t="s">
        <v>1449</v>
      </c>
      <c r="S423" s="27"/>
      <c r="T423" s="125"/>
    </row>
    <row r="424" spans="1:20">
      <c r="A424" s="60" t="s">
        <v>2826</v>
      </c>
      <c r="B424" s="127">
        <v>0</v>
      </c>
      <c r="C424" s="126">
        <f ca="1">IF(OR(C244=C425,C274=C425,C304=C425,C334=C425,C364=C425,C394=C425),INT(RAND()*32)+1,C425)</f>
        <v>1</v>
      </c>
      <c r="E424" s="1">
        <v>1</v>
      </c>
      <c r="F424" s="1">
        <f>F422</f>
        <v>6</v>
      </c>
      <c r="G424" s="27" t="str">
        <f t="shared" ref="G424:G433" ca="1" si="244">IF(OR(RIGHT(A424,F424)="0",RIGHT(A424,F424)="1"),INT(RAND()*9+1),RIGHT(A424,F424))</f>
        <v>721604</v>
      </c>
      <c r="H424" s="27" t="str">
        <f ca="1">IF(LEFT(G424,1)="0",LEFT(G430,1)&amp;RIGHT(G424,LEN(G424)-1),IF(VALUE(G424)=10,VALUE("1"&amp;RIGHT(G430)),G424))</f>
        <v>721604</v>
      </c>
      <c r="I424" s="131">
        <f ca="1">H424*1</f>
        <v>721604</v>
      </c>
      <c r="J424" s="119">
        <f ca="1">I424</f>
        <v>721604</v>
      </c>
      <c r="K424" s="121">
        <f ca="1">ABS(I424)</f>
        <v>721604</v>
      </c>
      <c r="L424" s="34">
        <f ca="1">IF(J424&lt;0,-1,1)</f>
        <v>1</v>
      </c>
      <c r="M424" s="34" t="str">
        <f ca="1">IF(I424&lt;0,E424,"")</f>
        <v/>
      </c>
      <c r="N424" s="34">
        <f ca="1">IF(I424&gt;0,E424,"")</f>
        <v>1</v>
      </c>
      <c r="O424" s="34">
        <f ca="1">SMALL(N424:N433,2)</f>
        <v>3</v>
      </c>
      <c r="P424" s="33">
        <f ca="1">LARGE(K424:K433,1)</f>
        <v>943826</v>
      </c>
      <c r="Q424" s="33">
        <f ca="1">VLOOKUP(1,O424:P433,2,FALSE)</f>
        <v>721604</v>
      </c>
      <c r="R424" s="33">
        <f ca="1">IF(L434&gt;0,Q424,I424)</f>
        <v>721604</v>
      </c>
      <c r="T424" s="125">
        <f ca="1">IF($E$1=1,R424*1,K424*1)</f>
        <v>721604</v>
      </c>
    </row>
    <row r="425" spans="1:20">
      <c r="A425" s="60" t="s">
        <v>2827</v>
      </c>
      <c r="C425" s="224">
        <f ca="1">INT(RAND()*32)+1</f>
        <v>26</v>
      </c>
      <c r="E425" s="1">
        <v>2</v>
      </c>
      <c r="F425" s="1">
        <f>F422</f>
        <v>6</v>
      </c>
      <c r="G425" s="27" t="str">
        <f t="shared" ca="1" si="244"/>
        <v>832715</v>
      </c>
      <c r="H425" s="27" t="str">
        <f ca="1">IF(LEFT(G425,1)="0",LEFT(G430,1)&amp;RIGHT(G425,LEN(G425)-1),IF(VALUE(G425)=10,VALUE("1"&amp;RIGHT(G430)),G425))</f>
        <v>832715</v>
      </c>
      <c r="I425" s="131">
        <f ca="1">IF(C424&lt;=6,H425*-1,H425*1)</f>
        <v>-832715</v>
      </c>
      <c r="J425" s="119">
        <f ca="1">J424+I425</f>
        <v>-111111</v>
      </c>
      <c r="K425" s="121">
        <f t="shared" ref="K425:K433" ca="1" si="245">ABS(I425)</f>
        <v>832715</v>
      </c>
      <c r="L425" s="34">
        <f t="shared" ref="L425:L433" ca="1" si="246">IF(J425&lt;0,-1,1)</f>
        <v>-1</v>
      </c>
      <c r="M425" s="34">
        <f t="shared" ref="M425:M433" ca="1" si="247">IF(I425&lt;0,E425,"")</f>
        <v>2</v>
      </c>
      <c r="N425" s="34" t="str">
        <f t="shared" ref="N425:N433" ca="1" si="248">IF(I425&gt;0,E425,"")</f>
        <v/>
      </c>
      <c r="O425" s="34">
        <f ca="1">SMALL(N424:N433,3)</f>
        <v>4</v>
      </c>
      <c r="P425" s="33">
        <f ca="1">LARGE(K424:K433,2)</f>
        <v>832715</v>
      </c>
      <c r="Q425" s="33">
        <f ca="1">VLOOKUP(2,O424:P433,2,FALSE)</f>
        <v>-149538</v>
      </c>
      <c r="R425" s="33">
        <f ca="1">IF(L434&gt;0,Q425,I425)</f>
        <v>-149538</v>
      </c>
      <c r="T425" s="125">
        <f t="shared" ref="T425:T433" ca="1" si="249">IF($E$1=1,R425*1,K425*1)</f>
        <v>-149538</v>
      </c>
    </row>
    <row r="426" spans="1:20">
      <c r="A426" s="60" t="s">
        <v>2828</v>
      </c>
      <c r="C426" s="224"/>
      <c r="E426" s="1">
        <v>3</v>
      </c>
      <c r="F426" s="1">
        <f>F422</f>
        <v>6</v>
      </c>
      <c r="G426" s="27" t="str">
        <f t="shared" ca="1" si="244"/>
        <v>054937</v>
      </c>
      <c r="H426" s="27" t="str">
        <f ca="1">IF(LEFT(G426,1)="0",LEFT(G430,1)&amp;RIGHT(G426,LEN(G426)-1),IF(VALUE(G426)=10,VALUE("1"&amp;RIGHT(G430)),G426))</f>
        <v>554937</v>
      </c>
      <c r="I426" s="131">
        <f ca="1">IF(AND(C424&gt;=6,C424&lt;=21),H426*-1,H426*1)</f>
        <v>554937</v>
      </c>
      <c r="J426" s="119">
        <f t="shared" ref="J426:J433" ca="1" si="250">J425+I426</f>
        <v>443826</v>
      </c>
      <c r="K426" s="121">
        <f t="shared" ca="1" si="245"/>
        <v>554937</v>
      </c>
      <c r="L426" s="34">
        <f t="shared" ca="1" si="246"/>
        <v>1</v>
      </c>
      <c r="M426" s="34" t="str">
        <f t="shared" ca="1" si="247"/>
        <v/>
      </c>
      <c r="N426" s="34">
        <f t="shared" ca="1" si="248"/>
        <v>3</v>
      </c>
      <c r="O426" s="34">
        <f ca="1">SMALL(N424:N433,1)</f>
        <v>1</v>
      </c>
      <c r="P426" s="33">
        <f ca="1">LARGE(K424:K433,3)</f>
        <v>721604</v>
      </c>
      <c r="Q426" s="33">
        <f ca="1">VLOOKUP(3,O424:P433,2,FALSE)</f>
        <v>943826</v>
      </c>
      <c r="R426" s="33">
        <f ca="1">IF(L434&gt;0,Q426,I426)</f>
        <v>943826</v>
      </c>
      <c r="T426" s="125">
        <f t="shared" ca="1" si="249"/>
        <v>943826</v>
      </c>
    </row>
    <row r="427" spans="1:20">
      <c r="A427" s="60" t="s">
        <v>2829</v>
      </c>
      <c r="C427" s="224"/>
      <c r="E427" s="1">
        <v>4</v>
      </c>
      <c r="F427" s="1">
        <f>F422</f>
        <v>6</v>
      </c>
      <c r="G427" s="27" t="str">
        <f t="shared" ca="1" si="244"/>
        <v>276159</v>
      </c>
      <c r="H427" s="27" t="str">
        <f ca="1">IF(LEFT(G427,1)="0",LEFT(G430,1)&amp;RIGHT(G427,LEN(G427)-1),IF(VALUE(G427)=10,VALUE("1"&amp;RIGHT(G430)),G427))</f>
        <v>276159</v>
      </c>
      <c r="I427" s="131">
        <f ca="1">IF(OR(C424=7,C424=8,C424=9,C424=10,C424=22,C424=23,C424=24,C424=25,C424=26,C424=27,C424=28,C424=29,C424=30),H427*-1,H427*1)</f>
        <v>276159</v>
      </c>
      <c r="J427" s="119">
        <f t="shared" ca="1" si="250"/>
        <v>719985</v>
      </c>
      <c r="K427" s="121">
        <f t="shared" ca="1" si="245"/>
        <v>276159</v>
      </c>
      <c r="L427" s="34">
        <f t="shared" ca="1" si="246"/>
        <v>1</v>
      </c>
      <c r="M427" s="34" t="str">
        <f t="shared" ca="1" si="247"/>
        <v/>
      </c>
      <c r="N427" s="34">
        <f t="shared" ca="1" si="248"/>
        <v>4</v>
      </c>
      <c r="O427" s="34">
        <f ca="1">SMALL(N424:N433,5)</f>
        <v>9</v>
      </c>
      <c r="P427" s="33">
        <f ca="1">LARGE(K424:K433,4)</f>
        <v>610593</v>
      </c>
      <c r="Q427" s="33">
        <f ca="1">VLOOKUP(4,O424:P433,2,FALSE)</f>
        <v>832715</v>
      </c>
      <c r="R427" s="33">
        <f ca="1">IF(L434&gt;0,Q427,I427)</f>
        <v>832715</v>
      </c>
      <c r="T427" s="125">
        <f t="shared" ca="1" si="249"/>
        <v>832715</v>
      </c>
    </row>
    <row r="428" spans="1:20">
      <c r="A428" s="60" t="s">
        <v>2830</v>
      </c>
      <c r="C428" s="224"/>
      <c r="E428" s="1">
        <v>5</v>
      </c>
      <c r="F428" s="1">
        <f>F422</f>
        <v>6</v>
      </c>
      <c r="G428" s="27" t="str">
        <f t="shared" ca="1" si="244"/>
        <v>610593</v>
      </c>
      <c r="H428" s="27" t="str">
        <f ca="1">IF(LEFT(G428,1)="0",LEFT(G424,1)&amp;RIGHT(G428,LEN(G428)-1),IF(VALUE(G428)=10,VALUE("1"&amp;RIGHT(G424)),G428))</f>
        <v>610593</v>
      </c>
      <c r="I428" s="131">
        <f ca="1">IF(OR(C424=1,C424=2,C424=11,C424=12,C424=13,C424=14,C424=15,C424=22,C424=23,C424=24,C424=31,C424=32),H428*-1,H428*1)</f>
        <v>-610593</v>
      </c>
      <c r="J428" s="119">
        <f t="shared" ca="1" si="250"/>
        <v>109392</v>
      </c>
      <c r="K428" s="121">
        <f t="shared" ca="1" si="245"/>
        <v>610593</v>
      </c>
      <c r="L428" s="34">
        <f t="shared" ca="1" si="246"/>
        <v>1</v>
      </c>
      <c r="M428" s="34">
        <f t="shared" ca="1" si="247"/>
        <v>5</v>
      </c>
      <c r="N428" s="34" t="str">
        <f t="shared" ca="1" si="248"/>
        <v/>
      </c>
      <c r="O428" s="34">
        <f ca="1">SMALL(N424:N433,4)</f>
        <v>7</v>
      </c>
      <c r="P428" s="33">
        <f ca="1">LARGE(K424:K433,5)</f>
        <v>554937</v>
      </c>
      <c r="Q428" s="33">
        <f ca="1">VLOOKUP(5,O424:P433,2,FALSE)</f>
        <v>-509482</v>
      </c>
      <c r="R428" s="33">
        <f ca="1">IF(L434&gt;0,Q428,I428)</f>
        <v>-509482</v>
      </c>
      <c r="T428" s="125">
        <f t="shared" ca="1" si="249"/>
        <v>-509482</v>
      </c>
    </row>
    <row r="429" spans="1:20">
      <c r="A429" s="60" t="s">
        <v>2831</v>
      </c>
      <c r="C429" s="224"/>
      <c r="E429" s="1">
        <v>6</v>
      </c>
      <c r="F429" s="1">
        <f>F422</f>
        <v>6</v>
      </c>
      <c r="G429" s="27" t="str">
        <f t="shared" ca="1" si="244"/>
        <v>498371</v>
      </c>
      <c r="H429" s="27" t="str">
        <f ca="1">IF(LEFT(G429,1)="0",LEFT(G424,1)&amp;RIGHT(G429,LEN(G429)-1),IF(VALUE(G429)=10,VALUE("1"&amp;RIGHT(G424)),G429))</f>
        <v>498371</v>
      </c>
      <c r="I429" s="131">
        <f ca="1">IF(OR(C424&lt;=8,C424=14,C424=15,,C424=16,C424=17,C424=18,C424=19,C424=25,C424=26,C424=27,C424=28),H429*-1,H429*1)</f>
        <v>-498371</v>
      </c>
      <c r="J429" s="119">
        <f t="shared" ca="1" si="250"/>
        <v>-388979</v>
      </c>
      <c r="K429" s="121">
        <f t="shared" ca="1" si="245"/>
        <v>498371</v>
      </c>
      <c r="L429" s="34">
        <f t="shared" ca="1" si="246"/>
        <v>-1</v>
      </c>
      <c r="M429" s="34">
        <f t="shared" ca="1" si="247"/>
        <v>6</v>
      </c>
      <c r="N429" s="34" t="str">
        <f t="shared" ca="1" si="248"/>
        <v/>
      </c>
      <c r="O429" s="34">
        <f ca="1">SMALL(M424:M433,2)</f>
        <v>5</v>
      </c>
      <c r="P429" s="33">
        <f ca="1">LARGE(K424:K433,6)*-1</f>
        <v>-509482</v>
      </c>
      <c r="Q429" s="33">
        <f ca="1">VLOOKUP(6,O424:P433,2,FALSE)</f>
        <v>-276159</v>
      </c>
      <c r="R429" s="33">
        <f ca="1">IF(L434&gt;0,Q429,I429)</f>
        <v>-276159</v>
      </c>
      <c r="T429" s="125">
        <f t="shared" ca="1" si="249"/>
        <v>-276159</v>
      </c>
    </row>
    <row r="430" spans="1:20">
      <c r="A430" s="60" t="s">
        <v>2832</v>
      </c>
      <c r="C430" s="224"/>
      <c r="E430" s="1">
        <v>7</v>
      </c>
      <c r="F430" s="1">
        <f>F422</f>
        <v>6</v>
      </c>
      <c r="G430" s="27" t="str">
        <f t="shared" ca="1" si="244"/>
        <v>509482</v>
      </c>
      <c r="H430" s="27" t="str">
        <f ca="1">IF(LEFT(G430,1)="0",LEFT(G424,1)&amp;RIGHT(G430,LEN(G430)-1),IF(VALUE(G430)=10,VALUE("1"&amp;RIGHT(G424)),G430))</f>
        <v>509482</v>
      </c>
      <c r="I430" s="131">
        <f ca="1">IF(OR(C424=3,C424=5,C424=9,C424=11,C424=16,C424=17,C424=20,C424=21,C424=22,C424=23,C424=25,C424=26,C424&gt;=29),H430*-1,H430*1)</f>
        <v>509482</v>
      </c>
      <c r="J430" s="119">
        <f t="shared" ca="1" si="250"/>
        <v>120503</v>
      </c>
      <c r="K430" s="121">
        <f t="shared" ca="1" si="245"/>
        <v>509482</v>
      </c>
      <c r="L430" s="34">
        <f t="shared" ca="1" si="246"/>
        <v>1</v>
      </c>
      <c r="M430" s="34" t="str">
        <f t="shared" ca="1" si="247"/>
        <v/>
      </c>
      <c r="N430" s="34">
        <f t="shared" ca="1" si="248"/>
        <v>7</v>
      </c>
      <c r="O430" s="34">
        <f ca="1">SMALL(M424:M433,4)</f>
        <v>8</v>
      </c>
      <c r="P430" s="33">
        <f ca="1">LARGE(K424:K433,7)*-1</f>
        <v>-498371</v>
      </c>
      <c r="Q430" s="33">
        <f ca="1">VLOOKUP(7,O424:P433,2,FALSE)</f>
        <v>554937</v>
      </c>
      <c r="R430" s="33">
        <f ca="1">IF(L434&gt;0,Q430,I430)</f>
        <v>554937</v>
      </c>
      <c r="T430" s="125">
        <f t="shared" ca="1" si="249"/>
        <v>554937</v>
      </c>
    </row>
    <row r="431" spans="1:20">
      <c r="A431" s="60" t="s">
        <v>2833</v>
      </c>
      <c r="C431" s="224"/>
      <c r="E431" s="1">
        <v>8</v>
      </c>
      <c r="F431" s="1">
        <f>F422</f>
        <v>6</v>
      </c>
      <c r="G431" s="27" t="str">
        <f t="shared" ca="1" si="244"/>
        <v>165048</v>
      </c>
      <c r="H431" s="27" t="str">
        <f ca="1">IF(LEFT(G431,1)="0",INT(RAND()*9+1)&amp;RIGHT(G431,LEN(G431)-1),IF(VALUE(G431)=10,VALUE("1"&amp;RIGHT(G424)),G431))</f>
        <v>165048</v>
      </c>
      <c r="I431" s="131">
        <f ca="1">IF(OR(C424=1,C424=7,C424=10,C424=11,C424=12,C424=14,C424=18,C424=20,C424=24,C424=27,C424=29,C424=31),H431*-1,H431*1)</f>
        <v>-165048</v>
      </c>
      <c r="J431" s="119">
        <f t="shared" ca="1" si="250"/>
        <v>-44545</v>
      </c>
      <c r="K431" s="121">
        <f t="shared" ca="1" si="245"/>
        <v>165048</v>
      </c>
      <c r="L431" s="34">
        <f t="shared" ca="1" si="246"/>
        <v>-1</v>
      </c>
      <c r="M431" s="34">
        <f t="shared" ca="1" si="247"/>
        <v>8</v>
      </c>
      <c r="N431" s="34" t="str">
        <f t="shared" ca="1" si="248"/>
        <v/>
      </c>
      <c r="O431" s="34">
        <f ca="1">SMALL(M424:M433,3)</f>
        <v>6</v>
      </c>
      <c r="P431" s="33">
        <f ca="1">LARGE(K424:K433,8)*-1</f>
        <v>-276159</v>
      </c>
      <c r="Q431" s="33">
        <f ca="1">VLOOKUP(8,O424:P433,2,FALSE)</f>
        <v>-498371</v>
      </c>
      <c r="R431" s="33">
        <f ca="1">IF(L434&gt;0,Q431,I431)</f>
        <v>-498371</v>
      </c>
      <c r="T431" s="125">
        <f t="shared" ca="1" si="249"/>
        <v>-498371</v>
      </c>
    </row>
    <row r="432" spans="1:20">
      <c r="A432" s="60" t="s">
        <v>2834</v>
      </c>
      <c r="C432" s="224"/>
      <c r="E432" s="1">
        <v>9</v>
      </c>
      <c r="F432" s="1">
        <f>F422</f>
        <v>6</v>
      </c>
      <c r="G432" s="27" t="str">
        <f ca="1">IF(OR(LEFT(A432,F432)="0",LEFT(A432,F432)="1"),INT(RAND()*9+1),LEFT(A432,F432))</f>
        <v>149538</v>
      </c>
      <c r="H432" s="27" t="str">
        <f ca="1">IF(LEFT(G432,1)="0",INT(RAND()*9+1)&amp;RIGHT(G432,LEN(G432)-1),IF(VALUE(G432)=10,VALUE("1"&amp;RIGHT(G424)),G432))</f>
        <v>149538</v>
      </c>
      <c r="I432" s="131">
        <f ca="1">IF(OR(C424=4,C424=5,C424=6,C424=8,C424=9,C424=12,C424=13,C424=15,C424=16,C424=18,C424=19,C424=21,C424=22,C424=25,C424=27,C424=28,C424=30,C424=32),H432*-1,H432*1)</f>
        <v>149538</v>
      </c>
      <c r="J432" s="119">
        <f t="shared" ca="1" si="250"/>
        <v>104993</v>
      </c>
      <c r="K432" s="121">
        <f t="shared" ca="1" si="245"/>
        <v>149538</v>
      </c>
      <c r="L432" s="34">
        <f t="shared" ca="1" si="246"/>
        <v>1</v>
      </c>
      <c r="M432" s="34" t="str">
        <f t="shared" ca="1" si="247"/>
        <v/>
      </c>
      <c r="N432" s="34">
        <f t="shared" ca="1" si="248"/>
        <v>9</v>
      </c>
      <c r="O432" s="34">
        <f ca="1">SMALL(N424:N433,6)</f>
        <v>10</v>
      </c>
      <c r="P432" s="33">
        <f ca="1">LARGE(K424:K433,9)</f>
        <v>165048</v>
      </c>
      <c r="Q432" s="33">
        <f ca="1">VLOOKUP(9,O424:P433,2,FALSE)</f>
        <v>610593</v>
      </c>
      <c r="R432" s="33">
        <f ca="1">IF(L434&gt;0,Q432,I432)</f>
        <v>610593</v>
      </c>
      <c r="T432" s="125">
        <f t="shared" ca="1" si="249"/>
        <v>610593</v>
      </c>
    </row>
    <row r="433" spans="1:20">
      <c r="A433" s="60" t="s">
        <v>2835</v>
      </c>
      <c r="C433" s="224"/>
      <c r="E433" s="1">
        <v>10</v>
      </c>
      <c r="F433" s="1">
        <f>F422</f>
        <v>6</v>
      </c>
      <c r="G433" s="27" t="str">
        <f t="shared" ca="1" si="244"/>
        <v>943826</v>
      </c>
      <c r="H433" s="27" t="str">
        <f ca="1">IF(LEFT(G433,1)="0",INT(RAND()*9+1)&amp;RIGHT(G433,LEN(G433)-1),IF(VALUE(G433)=10,VALUE("1"&amp;RIGHT(G424)),G433))</f>
        <v>943826</v>
      </c>
      <c r="I433" s="131">
        <f ca="1">IF(OR(C424=2,C424=3,C424=4,C424=10,C424=13,C424=17,C424=19,C424=20,C424=21,C424=23,C424=24,C424=26,C424&gt;=28),H433*-1,H433*1)</f>
        <v>943826</v>
      </c>
      <c r="J433" s="119">
        <f t="shared" ca="1" si="250"/>
        <v>1048819</v>
      </c>
      <c r="K433" s="121">
        <f t="shared" ca="1" si="245"/>
        <v>943826</v>
      </c>
      <c r="L433" s="34">
        <f t="shared" ca="1" si="246"/>
        <v>1</v>
      </c>
      <c r="M433" s="34" t="str">
        <f t="shared" ca="1" si="247"/>
        <v/>
      </c>
      <c r="N433" s="34">
        <f t="shared" ca="1" si="248"/>
        <v>10</v>
      </c>
      <c r="O433" s="34">
        <f ca="1">SMALL(M424:M433,1)</f>
        <v>2</v>
      </c>
      <c r="P433" s="33">
        <f ca="1">LARGE(K424:K433,10)*-1</f>
        <v>-149538</v>
      </c>
      <c r="Q433" s="33">
        <f ca="1">VLOOKUP(10,O424:P433,2,FALSE)</f>
        <v>165048</v>
      </c>
      <c r="R433" s="33">
        <f ca="1">IF(L434&gt;0,Q433,I433)</f>
        <v>165048</v>
      </c>
      <c r="T433" s="125">
        <f t="shared" ca="1" si="249"/>
        <v>165048</v>
      </c>
    </row>
    <row r="434" spans="1:20">
      <c r="A434" s="60"/>
      <c r="C434" s="224"/>
      <c r="I434" s="131"/>
      <c r="K434" s="121"/>
      <c r="L434" s="34">
        <f ca="1">COUNTIF(L424:L433,-1)</f>
        <v>3</v>
      </c>
      <c r="T434" s="125"/>
    </row>
    <row r="435" spans="1:20">
      <c r="A435" s="60"/>
      <c r="C435" s="224"/>
      <c r="I435" s="131"/>
      <c r="T435" s="125"/>
    </row>
    <row r="436" spans="1:20">
      <c r="A436" s="203" t="s">
        <v>404</v>
      </c>
      <c r="C436" s="224"/>
      <c r="I436" s="131"/>
      <c r="K436" s="121"/>
      <c r="T436" s="125"/>
    </row>
    <row r="437" spans="1:20">
      <c r="A437" s="60"/>
      <c r="C437" s="224"/>
      <c r="F437" s="1">
        <v>6</v>
      </c>
      <c r="I437" s="131"/>
      <c r="K437" s="121"/>
      <c r="T437" s="125"/>
    </row>
    <row r="438" spans="1:20">
      <c r="A438" s="60" t="s">
        <v>440</v>
      </c>
      <c r="C438" s="224"/>
      <c r="E438" s="1" t="s">
        <v>396</v>
      </c>
      <c r="F438" s="1" t="s">
        <v>444</v>
      </c>
      <c r="G438" s="27" t="s">
        <v>337</v>
      </c>
      <c r="H438" s="27" t="s">
        <v>338</v>
      </c>
      <c r="I438" s="131"/>
      <c r="J438" s="119" t="s">
        <v>1447</v>
      </c>
      <c r="K438" s="121"/>
      <c r="R438" s="33" t="s">
        <v>1449</v>
      </c>
      <c r="S438" s="27"/>
      <c r="T438" s="125"/>
    </row>
    <row r="439" spans="1:20">
      <c r="A439" s="60" t="s">
        <v>2836</v>
      </c>
      <c r="B439" s="127">
        <v>0</v>
      </c>
      <c r="C439" s="224">
        <v>0</v>
      </c>
      <c r="E439" s="1">
        <v>1</v>
      </c>
      <c r="F439" s="1">
        <f>F437</f>
        <v>6</v>
      </c>
      <c r="G439" s="27" t="str">
        <f t="shared" ref="G439:G445" ca="1" si="251">IF(OR(RIGHT(A439,F439)="0",RIGHT(A439,F439)="1"),INT(RAND()*9+1),RIGHT(A439,F439))</f>
        <v>134586</v>
      </c>
      <c r="H439" s="27" t="str">
        <f ca="1">IF(LEFT(G439,1)="0",LEFT(G445,1)&amp;RIGHT(G439,LEN(G439)-1),IF(VALUE(G439)=10,VALUE("1"&amp;RIGHT(G445)),G439))</f>
        <v>134586</v>
      </c>
      <c r="I439" s="131">
        <f ca="1">H439*1</f>
        <v>134586</v>
      </c>
      <c r="J439" s="119">
        <f ca="1">I439</f>
        <v>134586</v>
      </c>
      <c r="K439" s="121">
        <f ca="1">ABS(I439)</f>
        <v>134586</v>
      </c>
      <c r="L439" s="34">
        <f ca="1">IF(J439&lt;0,-1,1)</f>
        <v>1</v>
      </c>
      <c r="M439" s="34" t="str">
        <f ca="1">IF(I439&lt;0,E439,"")</f>
        <v/>
      </c>
      <c r="N439" s="34">
        <f ca="1">IF(I439&gt;0,E439,"")</f>
        <v>1</v>
      </c>
      <c r="O439" s="34">
        <f ca="1">SMALL(N439:N448,2)</f>
        <v>2</v>
      </c>
      <c r="P439" s="33">
        <f ca="1">LARGE(K439:K448,1)</f>
        <v>921435</v>
      </c>
      <c r="Q439" s="33">
        <f ca="1">VLOOKUP(1,O439:P448,2,FALSE)</f>
        <v>801253</v>
      </c>
      <c r="R439" s="33">
        <f ca="1">IF(L449&gt;0,Q439,I439)</f>
        <v>134586</v>
      </c>
      <c r="T439" s="125">
        <f ca="1">IF($E$1=1,R439*1,K439*1)</f>
        <v>134586</v>
      </c>
    </row>
    <row r="440" spans="1:20">
      <c r="A440" s="60" t="s">
        <v>2837</v>
      </c>
      <c r="C440" s="224"/>
      <c r="E440" s="1">
        <v>2</v>
      </c>
      <c r="F440" s="1">
        <f>F437</f>
        <v>6</v>
      </c>
      <c r="G440" s="27" t="str">
        <f t="shared" ca="1" si="251"/>
        <v>801253</v>
      </c>
      <c r="H440" s="27" t="str">
        <f ca="1">IF(LEFT(G440,1)="0",LEFT(G445,1)&amp;RIGHT(G440,LEN(G440)-1),IF(VALUE(G440)=10,VALUE("1"&amp;RIGHT(G445)),G440))</f>
        <v>801253</v>
      </c>
      <c r="I440" s="131">
        <f ca="1">H440*1</f>
        <v>801253</v>
      </c>
      <c r="J440" s="119">
        <f ca="1">J439+I440</f>
        <v>935839</v>
      </c>
      <c r="K440" s="121">
        <f t="shared" ref="K440:K448" ca="1" si="252">ABS(I440)</f>
        <v>801253</v>
      </c>
      <c r="L440" s="34">
        <f t="shared" ref="L440:L448" ca="1" si="253">IF(J440&lt;0,-1,1)</f>
        <v>1</v>
      </c>
      <c r="M440" s="34" t="str">
        <f t="shared" ref="M440:M448" ca="1" si="254">IF(I440&lt;0,E440,"")</f>
        <v/>
      </c>
      <c r="N440" s="34">
        <f t="shared" ref="N440:N448" ca="1" si="255">IF(I440&gt;0,E440,"")</f>
        <v>2</v>
      </c>
      <c r="O440" s="34">
        <f ca="1">SMALL(N439:N448,3)</f>
        <v>3</v>
      </c>
      <c r="P440" s="33">
        <f ca="1">LARGE(K439:K448,2)</f>
        <v>912364</v>
      </c>
      <c r="Q440" s="33">
        <f ca="1">VLOOKUP(2,O439:P448,2,FALSE)</f>
        <v>921435</v>
      </c>
      <c r="R440" s="33">
        <f ca="1">IF(L449&gt;0,Q440,I440)</f>
        <v>801253</v>
      </c>
      <c r="T440" s="125">
        <f t="shared" ref="T440:T448" ca="1" si="256">IF($E$1=1,R440*1,K440*1)</f>
        <v>801253</v>
      </c>
    </row>
    <row r="441" spans="1:20">
      <c r="A441" s="60" t="s">
        <v>2838</v>
      </c>
      <c r="C441" s="224"/>
      <c r="E441" s="1">
        <v>3</v>
      </c>
      <c r="F441" s="1">
        <f>F437</f>
        <v>6</v>
      </c>
      <c r="G441" s="27" t="str">
        <f t="shared" ca="1" si="251"/>
        <v>245697</v>
      </c>
      <c r="H441" s="27" t="str">
        <f ca="1">IF(LEFT(G441,1)="0",LEFT(G445,1)&amp;RIGHT(G441,LEN(G441)-1),IF(VALUE(G441)=10,VALUE("1"&amp;RIGHT(G445)),G441))</f>
        <v>245697</v>
      </c>
      <c r="I441" s="131">
        <f ca="1">IF(AND(C439&gt;=1,C439&lt;=7),H441*-1,H441*1)</f>
        <v>245697</v>
      </c>
      <c r="J441" s="119">
        <f t="shared" ref="J441:J448" ca="1" si="257">J440+I441</f>
        <v>1181536</v>
      </c>
      <c r="K441" s="121">
        <f t="shared" ca="1" si="252"/>
        <v>245697</v>
      </c>
      <c r="L441" s="34">
        <f t="shared" ca="1" si="253"/>
        <v>1</v>
      </c>
      <c r="M441" s="34" t="str">
        <f t="shared" ca="1" si="254"/>
        <v/>
      </c>
      <c r="N441" s="34">
        <f t="shared" ca="1" si="255"/>
        <v>3</v>
      </c>
      <c r="O441" s="34">
        <f ca="1">SMALL(N439:N448,1)</f>
        <v>1</v>
      </c>
      <c r="P441" s="33">
        <f ca="1">LARGE(K439:K448,3)</f>
        <v>801253</v>
      </c>
      <c r="Q441" s="33">
        <f ca="1">VLOOKUP(3,O439:P448,2,FALSE)</f>
        <v>912364</v>
      </c>
      <c r="R441" s="33">
        <f ca="1">IF(L449&gt;0,Q441,I441)</f>
        <v>245697</v>
      </c>
      <c r="T441" s="125">
        <f t="shared" ca="1" si="256"/>
        <v>245697</v>
      </c>
    </row>
    <row r="442" spans="1:20">
      <c r="A442" s="60" t="s">
        <v>2839</v>
      </c>
      <c r="C442" s="224"/>
      <c r="E442" s="1">
        <v>4</v>
      </c>
      <c r="F442" s="1">
        <f>F437</f>
        <v>6</v>
      </c>
      <c r="G442" s="27" t="str">
        <f t="shared" ca="1" si="251"/>
        <v>790142</v>
      </c>
      <c r="H442" s="27" t="str">
        <f ca="1">IF(LEFT(G442,1)="0",LEFT(G445,1)&amp;RIGHT(G442,LEN(G442)-1),IF(VALUE(G442)=10,VALUE("1"&amp;RIGHT(G445)),G442))</f>
        <v>790142</v>
      </c>
      <c r="I442" s="131">
        <f ca="1">IF(OR(C439=1,C439=2,C439=8,C439=9,C439=10,C439=11),H442*-1,H442*1)</f>
        <v>790142</v>
      </c>
      <c r="J442" s="119">
        <f t="shared" ca="1" si="257"/>
        <v>1971678</v>
      </c>
      <c r="K442" s="121">
        <f t="shared" ca="1" si="252"/>
        <v>790142</v>
      </c>
      <c r="L442" s="34">
        <f t="shared" ca="1" si="253"/>
        <v>1</v>
      </c>
      <c r="M442" s="34" t="str">
        <f t="shared" ca="1" si="254"/>
        <v/>
      </c>
      <c r="N442" s="34">
        <f t="shared" ca="1" si="255"/>
        <v>4</v>
      </c>
      <c r="O442" s="34">
        <f ca="1">SMALL(N439:N448,5)</f>
        <v>5</v>
      </c>
      <c r="P442" s="33">
        <f ca="1">LARGE(K439:K448,4)</f>
        <v>790142</v>
      </c>
      <c r="Q442" s="33">
        <f ca="1">VLOOKUP(4,O439:P448,2,FALSE)</f>
        <v>689031</v>
      </c>
      <c r="R442" s="33">
        <f ca="1">IF(L449&gt;0,Q442,I442)</f>
        <v>790142</v>
      </c>
      <c r="T442" s="125">
        <f t="shared" ca="1" si="256"/>
        <v>790142</v>
      </c>
    </row>
    <row r="443" spans="1:20">
      <c r="A443" s="60" t="s">
        <v>2840</v>
      </c>
      <c r="C443" s="224"/>
      <c r="E443" s="1">
        <v>5</v>
      </c>
      <c r="F443" s="1">
        <f>F437</f>
        <v>6</v>
      </c>
      <c r="G443" s="27" t="str">
        <f t="shared" ca="1" si="251"/>
        <v>578920</v>
      </c>
      <c r="H443" s="27" t="str">
        <f ca="1">IF(LEFT(G443,1)="0",LEFT(G439,1)&amp;RIGHT(G443,LEN(G443)-1),IF(VALUE(G443)=10,VALUE("1"&amp;RIGHT(G439)),G443))</f>
        <v>578920</v>
      </c>
      <c r="I443" s="131">
        <f ca="1">IF(OR(C439=3,C439=4,C439=5,C439=8,C439=9,C439=12,C439=13),H443*-1,H443*1)</f>
        <v>578920</v>
      </c>
      <c r="J443" s="119">
        <f t="shared" ca="1" si="257"/>
        <v>2550598</v>
      </c>
      <c r="K443" s="121">
        <f t="shared" ca="1" si="252"/>
        <v>578920</v>
      </c>
      <c r="L443" s="34">
        <f t="shared" ca="1" si="253"/>
        <v>1</v>
      </c>
      <c r="M443" s="34" t="str">
        <f t="shared" ca="1" si="254"/>
        <v/>
      </c>
      <c r="N443" s="34">
        <f t="shared" ca="1" si="255"/>
        <v>5</v>
      </c>
      <c r="O443" s="34">
        <f ca="1">SMALL(N439:N448,4)</f>
        <v>4</v>
      </c>
      <c r="P443" s="33">
        <f ca="1">LARGE(K439:K448,5)</f>
        <v>689031</v>
      </c>
      <c r="Q443" s="33">
        <f ca="1">VLOOKUP(5,O439:P448,2,FALSE)</f>
        <v>790142</v>
      </c>
      <c r="R443" s="33">
        <f ca="1">IF(L449&gt;0,Q443,I443)</f>
        <v>578920</v>
      </c>
      <c r="T443" s="125">
        <f t="shared" ca="1" si="256"/>
        <v>578920</v>
      </c>
    </row>
    <row r="444" spans="1:20">
      <c r="A444" s="60" t="s">
        <v>2841</v>
      </c>
      <c r="C444" s="224"/>
      <c r="E444" s="1">
        <v>6</v>
      </c>
      <c r="F444" s="1">
        <f>F437</f>
        <v>6</v>
      </c>
      <c r="G444" s="27" t="str">
        <f t="shared" ca="1" si="251"/>
        <v>467819</v>
      </c>
      <c r="H444" s="27" t="str">
        <f ca="1">IF(LEFT(G444,1)="0",LEFT(G439,1)&amp;RIGHT(G444,LEN(G444)-1),IF(VALUE(G444)=10,VALUE("1"&amp;RIGHT(G439)),G444))</f>
        <v>467819</v>
      </c>
      <c r="I444" s="131">
        <f ca="1">IF(OR(C439=1,C439=5,C439=6,,C439=7,C439=10,C439=11,C439=12),H444*-1,H444*1)</f>
        <v>467819</v>
      </c>
      <c r="J444" s="119">
        <f t="shared" ca="1" si="257"/>
        <v>3018417</v>
      </c>
      <c r="K444" s="121">
        <f t="shared" ca="1" si="252"/>
        <v>467819</v>
      </c>
      <c r="L444" s="34">
        <f t="shared" ca="1" si="253"/>
        <v>1</v>
      </c>
      <c r="M444" s="34" t="str">
        <f t="shared" ca="1" si="254"/>
        <v/>
      </c>
      <c r="N444" s="34">
        <f t="shared" ca="1" si="255"/>
        <v>6</v>
      </c>
      <c r="O444" s="34" t="e">
        <f ca="1">SMALL(M439:M448,2)</f>
        <v>#NUM!</v>
      </c>
      <c r="P444" s="33">
        <f ca="1">LARGE(K439:K448,6)*-1</f>
        <v>-578920</v>
      </c>
      <c r="Q444" s="33">
        <f ca="1">VLOOKUP(6,O439:P448,2,FALSE)</f>
        <v>134586</v>
      </c>
      <c r="R444" s="33">
        <f ca="1">IF(L449&gt;0,Q444,I444)</f>
        <v>467819</v>
      </c>
      <c r="T444" s="125">
        <f t="shared" ca="1" si="256"/>
        <v>467819</v>
      </c>
    </row>
    <row r="445" spans="1:20">
      <c r="A445" s="60" t="s">
        <v>2842</v>
      </c>
      <c r="C445" s="224"/>
      <c r="E445" s="1">
        <v>7</v>
      </c>
      <c r="F445" s="1">
        <f>F437</f>
        <v>6</v>
      </c>
      <c r="G445" s="27" t="str">
        <f t="shared" ca="1" si="251"/>
        <v>023475</v>
      </c>
      <c r="H445" s="27" t="str">
        <f ca="1">IF(LEFT(G445,1)="0",LEFT(G439,1)&amp;RIGHT(G445,LEN(G445)-1),IF(VALUE(G445)=10,VALUE("1"&amp;RIGHT(G439)),G445))</f>
        <v>123475</v>
      </c>
      <c r="I445" s="131">
        <f ca="1">IF(OR(C439=2,C439=3,C439=6,C439=8,C439=10,C439=13),H445*-1,H445*1)</f>
        <v>123475</v>
      </c>
      <c r="J445" s="119">
        <f t="shared" ca="1" si="257"/>
        <v>3141892</v>
      </c>
      <c r="K445" s="121">
        <f t="shared" ca="1" si="252"/>
        <v>123475</v>
      </c>
      <c r="L445" s="34">
        <f t="shared" ca="1" si="253"/>
        <v>1</v>
      </c>
      <c r="M445" s="34" t="str">
        <f t="shared" ca="1" si="254"/>
        <v/>
      </c>
      <c r="N445" s="34">
        <f t="shared" ca="1" si="255"/>
        <v>7</v>
      </c>
      <c r="O445" s="34" t="e">
        <f ca="1">SMALL(M439:M448,4)</f>
        <v>#NUM!</v>
      </c>
      <c r="P445" s="33">
        <f ca="1">LARGE(K439:K448,7)*-1</f>
        <v>-467819</v>
      </c>
      <c r="Q445" s="33" t="e">
        <f ca="1">VLOOKUP(7,O439:P448,2,FALSE)</f>
        <v>#N/A</v>
      </c>
      <c r="R445" s="33">
        <f ca="1">IF(L449&gt;0,Q445,I445)</f>
        <v>123475</v>
      </c>
      <c r="T445" s="125">
        <f t="shared" ca="1" si="256"/>
        <v>123475</v>
      </c>
    </row>
    <row r="446" spans="1:20">
      <c r="A446" s="60" t="s">
        <v>2843</v>
      </c>
      <c r="C446" s="224"/>
      <c r="E446" s="1">
        <v>8</v>
      </c>
      <c r="F446" s="1">
        <f>F437</f>
        <v>6</v>
      </c>
      <c r="G446" s="27" t="str">
        <f ca="1">IF(OR(LEFT(A446,F446)="0",LEFT(A446,F446)="1"),INT(RAND()*9+1),LEFT(A446,F446))</f>
        <v>921435</v>
      </c>
      <c r="H446" s="27" t="str">
        <f ca="1">IF(LEFT(G446,1)="0",INT(RAND()*9+1)&amp;RIGHT(G446,LEN(G446)-1),IF(VALUE(G446)=10,VALUE("1"&amp;RIGHT(G439)),G446))</f>
        <v>921435</v>
      </c>
      <c r="I446" s="131">
        <f ca="1">IF(OR(C439=4,C439=7,C439=9,C439=11,C439=12,C439=13),H446*-1,H446*1)</f>
        <v>921435</v>
      </c>
      <c r="J446" s="119">
        <f t="shared" ca="1" si="257"/>
        <v>4063327</v>
      </c>
      <c r="K446" s="121">
        <f t="shared" ca="1" si="252"/>
        <v>921435</v>
      </c>
      <c r="L446" s="34">
        <f t="shared" ca="1" si="253"/>
        <v>1</v>
      </c>
      <c r="M446" s="34" t="str">
        <f t="shared" ca="1" si="254"/>
        <v/>
      </c>
      <c r="N446" s="34">
        <f t="shared" ca="1" si="255"/>
        <v>8</v>
      </c>
      <c r="O446" s="34" t="e">
        <f ca="1">SMALL(M439:M448,3)</f>
        <v>#NUM!</v>
      </c>
      <c r="P446" s="33">
        <f ca="1">LARGE(K439:K448,8)*-1</f>
        <v>-245697</v>
      </c>
      <c r="Q446" s="33" t="e">
        <f ca="1">VLOOKUP(8,O439:P448,2,FALSE)</f>
        <v>#N/A</v>
      </c>
      <c r="R446" s="33">
        <f ca="1">IF(L449&gt;0,Q446,I446)</f>
        <v>921435</v>
      </c>
      <c r="T446" s="125">
        <f t="shared" ca="1" si="256"/>
        <v>921435</v>
      </c>
    </row>
    <row r="447" spans="1:20">
      <c r="A447" s="60" t="s">
        <v>2844</v>
      </c>
      <c r="C447" s="224"/>
      <c r="E447" s="1">
        <v>9</v>
      </c>
      <c r="F447" s="1">
        <f>F437</f>
        <v>6</v>
      </c>
      <c r="G447" s="27" t="str">
        <f ca="1">IF(OR(RIGHT(A447,F447)="0",RIGHT(A447,F447)="1"),INT(RAND()*9+1),RIGHT(A447,F447))</f>
        <v>912364</v>
      </c>
      <c r="H447" s="27" t="str">
        <f ca="1">IF(LEFT(G447,1)="0",INT(RAND()*9+1)&amp;RIGHT(G447,LEN(G447)-1),IF(VALUE(G447)=10,VALUE("1"&amp;RIGHT(G439)),G447))</f>
        <v>912364</v>
      </c>
      <c r="I447" s="131">
        <f ca="1">H447*1</f>
        <v>912364</v>
      </c>
      <c r="J447" s="119">
        <f t="shared" ca="1" si="257"/>
        <v>4975691</v>
      </c>
      <c r="K447" s="121">
        <f t="shared" ca="1" si="252"/>
        <v>912364</v>
      </c>
      <c r="L447" s="34">
        <f t="shared" ca="1" si="253"/>
        <v>1</v>
      </c>
      <c r="M447" s="34" t="str">
        <f t="shared" ca="1" si="254"/>
        <v/>
      </c>
      <c r="N447" s="34">
        <f t="shared" ca="1" si="255"/>
        <v>9</v>
      </c>
      <c r="O447" s="34">
        <f ca="1">SMALL(N439:N448,6)</f>
        <v>6</v>
      </c>
      <c r="P447" s="33">
        <f ca="1">LARGE(K439:K448,9)</f>
        <v>134586</v>
      </c>
      <c r="Q447" s="33" t="e">
        <f ca="1">VLOOKUP(9,O439:P448,2,FALSE)</f>
        <v>#N/A</v>
      </c>
      <c r="R447" s="33">
        <f ca="1">IF(L449&gt;0,Q447,I447)</f>
        <v>912364</v>
      </c>
      <c r="T447" s="125">
        <f t="shared" ca="1" si="256"/>
        <v>912364</v>
      </c>
    </row>
    <row r="448" spans="1:20">
      <c r="A448" s="60" t="s">
        <v>2845</v>
      </c>
      <c r="C448" s="224"/>
      <c r="E448" s="1">
        <v>10</v>
      </c>
      <c r="F448" s="1">
        <f>F437</f>
        <v>6</v>
      </c>
      <c r="G448" s="27" t="str">
        <f ca="1">IF(OR(RIGHT(A448,F448)="0",RIGHT(A448,F448)="1"),INT(RAND()*9+1),RIGHT(A448,F448))</f>
        <v>689031</v>
      </c>
      <c r="H448" s="27" t="str">
        <f ca="1">IF(LEFT(G448,1)="0",INT(RAND()*9+1)&amp;RIGHT(G448,LEN(G448)-1),IF(VALUE(G448)=10,VALUE("1"&amp;RIGHT(G439)),G448))</f>
        <v>689031</v>
      </c>
      <c r="I448" s="131">
        <f ca="1">H448*1</f>
        <v>689031</v>
      </c>
      <c r="J448" s="119">
        <f t="shared" ca="1" si="257"/>
        <v>5664722</v>
      </c>
      <c r="K448" s="121">
        <f t="shared" ca="1" si="252"/>
        <v>689031</v>
      </c>
      <c r="L448" s="34">
        <f t="shared" ca="1" si="253"/>
        <v>1</v>
      </c>
      <c r="M448" s="34" t="str">
        <f t="shared" ca="1" si="254"/>
        <v/>
      </c>
      <c r="N448" s="34">
        <f t="shared" ca="1" si="255"/>
        <v>10</v>
      </c>
      <c r="O448" s="34" t="e">
        <f ca="1">SMALL(M439:M448,1)</f>
        <v>#NUM!</v>
      </c>
      <c r="P448" s="33">
        <f ca="1">LARGE(K439:K448,10)*-1</f>
        <v>-123475</v>
      </c>
      <c r="Q448" s="33" t="e">
        <f ca="1">VLOOKUP(10,O439:P448,2,FALSE)</f>
        <v>#N/A</v>
      </c>
      <c r="R448" s="33">
        <f ca="1">IF(L449&gt;0,Q448,I448)</f>
        <v>689031</v>
      </c>
      <c r="T448" s="125">
        <f t="shared" ca="1" si="256"/>
        <v>689031</v>
      </c>
    </row>
    <row r="449" spans="1:43">
      <c r="A449" s="60"/>
      <c r="C449" s="224"/>
      <c r="I449" s="131"/>
      <c r="K449" s="121"/>
      <c r="L449" s="34">
        <f ca="1">COUNTIF(L439:L448,-1)</f>
        <v>0</v>
      </c>
      <c r="T449" s="125"/>
    </row>
    <row r="450" spans="1:43">
      <c r="A450" s="60"/>
      <c r="C450" s="224"/>
      <c r="I450" s="131"/>
      <c r="T450" s="125"/>
    </row>
    <row r="451" spans="1:43" s="46" customFormat="1">
      <c r="A451" s="53"/>
      <c r="B451" s="12"/>
      <c r="C451" s="224"/>
      <c r="D451" s="12"/>
      <c r="E451" s="12"/>
      <c r="F451" s="12"/>
      <c r="G451" s="316"/>
      <c r="H451" s="316"/>
      <c r="I451" s="131"/>
      <c r="J451" s="317"/>
      <c r="K451" s="318"/>
      <c r="L451" s="221"/>
      <c r="M451" s="221"/>
      <c r="N451" s="221"/>
      <c r="O451" s="221"/>
      <c r="P451" s="222"/>
      <c r="Q451" s="222"/>
      <c r="R451" s="222"/>
      <c r="S451" s="12"/>
      <c r="T451" s="315"/>
      <c r="U451" s="221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46" customFormat="1">
      <c r="A452" s="53"/>
      <c r="B452" s="12"/>
      <c r="C452" s="224"/>
      <c r="D452" s="12"/>
      <c r="E452" s="12"/>
      <c r="F452" s="12"/>
      <c r="G452" s="316"/>
      <c r="H452" s="316"/>
      <c r="I452" s="131"/>
      <c r="J452" s="317"/>
      <c r="K452" s="318"/>
      <c r="L452" s="221"/>
      <c r="M452" s="221"/>
      <c r="N452" s="221"/>
      <c r="O452" s="221"/>
      <c r="P452" s="222"/>
      <c r="Q452" s="222"/>
      <c r="R452" s="222"/>
      <c r="S452" s="12"/>
      <c r="T452" s="315"/>
      <c r="U452" s="221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46" customFormat="1">
      <c r="A453" s="53"/>
      <c r="B453" s="12"/>
      <c r="C453" s="224"/>
      <c r="D453" s="12"/>
      <c r="E453" s="12"/>
      <c r="F453" s="12"/>
      <c r="G453" s="316"/>
      <c r="H453" s="316"/>
      <c r="I453" s="131"/>
      <c r="J453" s="317"/>
      <c r="K453" s="318"/>
      <c r="L453" s="221"/>
      <c r="M453" s="221"/>
      <c r="N453" s="221"/>
      <c r="O453" s="221"/>
      <c r="P453" s="222"/>
      <c r="Q453" s="222"/>
      <c r="R453" s="222"/>
      <c r="S453" s="316"/>
      <c r="T453" s="315"/>
      <c r="U453" s="221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46" customFormat="1">
      <c r="A454" s="53"/>
      <c r="B454" s="319"/>
      <c r="C454" s="126"/>
      <c r="D454" s="12"/>
      <c r="E454" s="12"/>
      <c r="F454" s="12"/>
      <c r="G454" s="316"/>
      <c r="H454" s="316"/>
      <c r="I454" s="131"/>
      <c r="J454" s="317"/>
      <c r="K454" s="318"/>
      <c r="L454" s="221"/>
      <c r="M454" s="221"/>
      <c r="N454" s="221"/>
      <c r="O454" s="221"/>
      <c r="P454" s="222"/>
      <c r="Q454" s="222"/>
      <c r="R454" s="222"/>
      <c r="S454" s="12"/>
      <c r="T454" s="315"/>
      <c r="U454" s="221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46" customFormat="1">
      <c r="A455" s="53"/>
      <c r="B455" s="12"/>
      <c r="C455" s="224"/>
      <c r="D455" s="12"/>
      <c r="E455" s="12"/>
      <c r="F455" s="12"/>
      <c r="G455" s="316"/>
      <c r="H455" s="316"/>
      <c r="I455" s="131"/>
      <c r="J455" s="317"/>
      <c r="K455" s="318"/>
      <c r="L455" s="221"/>
      <c r="M455" s="221"/>
      <c r="N455" s="221"/>
      <c r="O455" s="221"/>
      <c r="P455" s="222"/>
      <c r="Q455" s="222"/>
      <c r="R455" s="222"/>
      <c r="S455" s="12"/>
      <c r="T455" s="315"/>
      <c r="U455" s="221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46" customFormat="1">
      <c r="A456" s="53"/>
      <c r="B456" s="12"/>
      <c r="C456" s="224"/>
      <c r="D456" s="12"/>
      <c r="E456" s="12"/>
      <c r="F456" s="12"/>
      <c r="G456" s="316"/>
      <c r="H456" s="316"/>
      <c r="I456" s="131"/>
      <c r="J456" s="317"/>
      <c r="K456" s="318"/>
      <c r="L456" s="221"/>
      <c r="M456" s="221"/>
      <c r="N456" s="221"/>
      <c r="O456" s="221"/>
      <c r="P456" s="222"/>
      <c r="Q456" s="222"/>
      <c r="R456" s="222"/>
      <c r="S456" s="12"/>
      <c r="T456" s="315"/>
      <c r="U456" s="221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46" customFormat="1">
      <c r="A457" s="53"/>
      <c r="B457" s="12"/>
      <c r="C457" s="224"/>
      <c r="D457" s="12"/>
      <c r="E457" s="12"/>
      <c r="F457" s="12"/>
      <c r="G457" s="316"/>
      <c r="H457" s="316"/>
      <c r="I457" s="131"/>
      <c r="J457" s="317"/>
      <c r="K457" s="318"/>
      <c r="L457" s="221"/>
      <c r="M457" s="221"/>
      <c r="N457" s="221"/>
      <c r="O457" s="221"/>
      <c r="P457" s="222"/>
      <c r="Q457" s="222"/>
      <c r="R457" s="222"/>
      <c r="S457" s="12"/>
      <c r="T457" s="315"/>
      <c r="U457" s="221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46" customFormat="1">
      <c r="A458" s="53"/>
      <c r="B458" s="12"/>
      <c r="C458" s="224"/>
      <c r="D458" s="12"/>
      <c r="E458" s="12"/>
      <c r="F458" s="12"/>
      <c r="G458" s="316"/>
      <c r="H458" s="316"/>
      <c r="I458" s="131"/>
      <c r="J458" s="317"/>
      <c r="K458" s="318"/>
      <c r="L458" s="221"/>
      <c r="M458" s="221"/>
      <c r="N458" s="221"/>
      <c r="O458" s="221"/>
      <c r="P458" s="222"/>
      <c r="Q458" s="222"/>
      <c r="R458" s="222"/>
      <c r="S458" s="12"/>
      <c r="T458" s="315"/>
      <c r="U458" s="221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46" customFormat="1">
      <c r="A459" s="53"/>
      <c r="B459" s="12"/>
      <c r="C459" s="224"/>
      <c r="D459" s="12"/>
      <c r="E459" s="12"/>
      <c r="F459" s="12"/>
      <c r="G459" s="316"/>
      <c r="H459" s="316"/>
      <c r="I459" s="131"/>
      <c r="J459" s="317"/>
      <c r="K459" s="318"/>
      <c r="L459" s="221"/>
      <c r="M459" s="221"/>
      <c r="N459" s="221"/>
      <c r="O459" s="221"/>
      <c r="P459" s="222"/>
      <c r="Q459" s="222"/>
      <c r="R459" s="222"/>
      <c r="S459" s="12"/>
      <c r="T459" s="315"/>
      <c r="U459" s="221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46" customFormat="1">
      <c r="A460" s="53"/>
      <c r="B460" s="12"/>
      <c r="C460" s="224"/>
      <c r="D460" s="12"/>
      <c r="E460" s="12"/>
      <c r="F460" s="12"/>
      <c r="G460" s="316"/>
      <c r="H460" s="316"/>
      <c r="I460" s="131"/>
      <c r="J460" s="317"/>
      <c r="K460" s="318"/>
      <c r="L460" s="221"/>
      <c r="M460" s="221"/>
      <c r="N460" s="221"/>
      <c r="O460" s="221"/>
      <c r="P460" s="222"/>
      <c r="Q460" s="222"/>
      <c r="R460" s="222"/>
      <c r="S460" s="12"/>
      <c r="T460" s="315"/>
      <c r="U460" s="221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46" customFormat="1">
      <c r="A461" s="53"/>
      <c r="B461" s="12"/>
      <c r="C461" s="224"/>
      <c r="D461" s="12"/>
      <c r="E461" s="12"/>
      <c r="F461" s="12"/>
      <c r="G461" s="316"/>
      <c r="H461" s="316"/>
      <c r="I461" s="131"/>
      <c r="J461" s="317"/>
      <c r="K461" s="318"/>
      <c r="L461" s="221"/>
      <c r="M461" s="221"/>
      <c r="N461" s="221"/>
      <c r="O461" s="221"/>
      <c r="P461" s="222"/>
      <c r="Q461" s="222"/>
      <c r="R461" s="222"/>
      <c r="S461" s="12"/>
      <c r="T461" s="315"/>
      <c r="U461" s="221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46" customFormat="1">
      <c r="A462" s="53"/>
      <c r="B462" s="12"/>
      <c r="C462" s="224"/>
      <c r="D462" s="12"/>
      <c r="E462" s="12"/>
      <c r="F462" s="12"/>
      <c r="G462" s="316"/>
      <c r="H462" s="316"/>
      <c r="I462" s="131"/>
      <c r="J462" s="317"/>
      <c r="K462" s="318"/>
      <c r="L462" s="221"/>
      <c r="M462" s="221"/>
      <c r="N462" s="221"/>
      <c r="O462" s="221"/>
      <c r="P462" s="222"/>
      <c r="Q462" s="222"/>
      <c r="R462" s="222"/>
      <c r="S462" s="12"/>
      <c r="T462" s="315"/>
      <c r="U462" s="221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46" customFormat="1">
      <c r="A463" s="53"/>
      <c r="B463" s="12"/>
      <c r="C463" s="224"/>
      <c r="D463" s="12"/>
      <c r="E463" s="12"/>
      <c r="F463" s="12"/>
      <c r="G463" s="316"/>
      <c r="H463" s="316"/>
      <c r="I463" s="131"/>
      <c r="J463" s="317"/>
      <c r="K463" s="318"/>
      <c r="L463" s="221"/>
      <c r="M463" s="221"/>
      <c r="N463" s="221"/>
      <c r="O463" s="221"/>
      <c r="P463" s="222"/>
      <c r="Q463" s="222"/>
      <c r="R463" s="222"/>
      <c r="S463" s="12"/>
      <c r="T463" s="315"/>
      <c r="U463" s="221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46" customFormat="1">
      <c r="A464" s="53"/>
      <c r="B464" s="12"/>
      <c r="C464" s="224"/>
      <c r="D464" s="12"/>
      <c r="E464" s="12"/>
      <c r="F464" s="12"/>
      <c r="G464" s="320"/>
      <c r="H464" s="316"/>
      <c r="I464" s="131"/>
      <c r="J464" s="317"/>
      <c r="K464" s="318"/>
      <c r="L464" s="221"/>
      <c r="M464" s="221"/>
      <c r="N464" s="221"/>
      <c r="O464" s="221"/>
      <c r="P464" s="222"/>
      <c r="Q464" s="222"/>
      <c r="R464" s="222"/>
      <c r="S464" s="12"/>
      <c r="T464" s="315"/>
      <c r="U464" s="221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46" customFormat="1">
      <c r="A465" s="53"/>
      <c r="B465" s="12"/>
      <c r="C465" s="224"/>
      <c r="D465" s="12"/>
      <c r="E465" s="12"/>
      <c r="F465" s="12"/>
      <c r="G465" s="316"/>
      <c r="H465" s="316"/>
      <c r="I465" s="131"/>
      <c r="J465" s="317"/>
      <c r="K465" s="222"/>
      <c r="L465" s="221"/>
      <c r="M465" s="221"/>
      <c r="N465" s="221"/>
      <c r="O465" s="221"/>
      <c r="P465" s="222"/>
      <c r="Q465" s="222"/>
      <c r="R465" s="222"/>
      <c r="S465" s="12"/>
      <c r="T465" s="315"/>
      <c r="U465" s="221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46" customFormat="1">
      <c r="A466" s="53"/>
      <c r="B466" s="12"/>
      <c r="C466" s="224"/>
      <c r="D466" s="12"/>
      <c r="E466" s="12"/>
      <c r="F466" s="12"/>
      <c r="G466" s="316"/>
      <c r="H466" s="316"/>
      <c r="I466" s="131"/>
      <c r="J466" s="317"/>
      <c r="K466" s="318"/>
      <c r="L466" s="221"/>
      <c r="M466" s="221"/>
      <c r="N466" s="221"/>
      <c r="O466" s="221"/>
      <c r="P466" s="222"/>
      <c r="Q466" s="222"/>
      <c r="R466" s="222"/>
      <c r="S466" s="12"/>
      <c r="T466" s="315"/>
      <c r="U466" s="221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46" customFormat="1">
      <c r="A467" s="53"/>
      <c r="B467" s="12"/>
      <c r="C467" s="224"/>
      <c r="D467" s="12"/>
      <c r="E467" s="12"/>
      <c r="F467" s="12"/>
      <c r="G467" s="316"/>
      <c r="H467" s="316"/>
      <c r="I467" s="131"/>
      <c r="J467" s="317"/>
      <c r="K467" s="318"/>
      <c r="L467" s="221"/>
      <c r="M467" s="221"/>
      <c r="N467" s="221"/>
      <c r="O467" s="221"/>
      <c r="P467" s="222"/>
      <c r="Q467" s="222"/>
      <c r="R467" s="222"/>
      <c r="S467" s="12"/>
      <c r="T467" s="315"/>
      <c r="U467" s="221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46" customFormat="1">
      <c r="A468" s="53"/>
      <c r="B468" s="12"/>
      <c r="C468" s="224"/>
      <c r="D468" s="12"/>
      <c r="E468" s="12"/>
      <c r="F468" s="12"/>
      <c r="G468" s="316"/>
      <c r="H468" s="316"/>
      <c r="I468" s="131"/>
      <c r="J468" s="317"/>
      <c r="K468" s="318"/>
      <c r="L468" s="221"/>
      <c r="M468" s="221"/>
      <c r="N468" s="221"/>
      <c r="O468" s="221"/>
      <c r="P468" s="222"/>
      <c r="Q468" s="222"/>
      <c r="R468" s="222"/>
      <c r="S468" s="316"/>
      <c r="T468" s="315"/>
      <c r="U468" s="221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46" customFormat="1">
      <c r="A469" s="53"/>
      <c r="B469" s="319"/>
      <c r="C469" s="224"/>
      <c r="D469" s="12"/>
      <c r="E469" s="12"/>
      <c r="F469" s="12"/>
      <c r="G469" s="316"/>
      <c r="H469" s="316"/>
      <c r="I469" s="131"/>
      <c r="J469" s="317"/>
      <c r="K469" s="318"/>
      <c r="L469" s="221"/>
      <c r="M469" s="221"/>
      <c r="N469" s="221"/>
      <c r="O469" s="221"/>
      <c r="P469" s="222"/>
      <c r="Q469" s="222"/>
      <c r="R469" s="222"/>
      <c r="S469" s="12"/>
      <c r="T469" s="315"/>
      <c r="U469" s="221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46" customFormat="1">
      <c r="A470" s="53"/>
      <c r="B470" s="12"/>
      <c r="C470" s="224"/>
      <c r="D470" s="12"/>
      <c r="E470" s="12"/>
      <c r="F470" s="12"/>
      <c r="G470" s="316"/>
      <c r="H470" s="316"/>
      <c r="I470" s="131"/>
      <c r="J470" s="317"/>
      <c r="K470" s="318"/>
      <c r="L470" s="221"/>
      <c r="M470" s="221"/>
      <c r="N470" s="221"/>
      <c r="O470" s="221"/>
      <c r="P470" s="222"/>
      <c r="Q470" s="222"/>
      <c r="R470" s="222"/>
      <c r="S470" s="12"/>
      <c r="T470" s="315"/>
      <c r="U470" s="221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46" customFormat="1">
      <c r="A471" s="53"/>
      <c r="B471" s="12"/>
      <c r="C471" s="224"/>
      <c r="D471" s="12"/>
      <c r="E471" s="12"/>
      <c r="F471" s="12"/>
      <c r="G471" s="316"/>
      <c r="H471" s="316"/>
      <c r="I471" s="131"/>
      <c r="J471" s="317"/>
      <c r="K471" s="318"/>
      <c r="L471" s="221"/>
      <c r="M471" s="221"/>
      <c r="N471" s="221"/>
      <c r="O471" s="221"/>
      <c r="P471" s="222"/>
      <c r="Q471" s="222"/>
      <c r="R471" s="222"/>
      <c r="S471" s="12"/>
      <c r="T471" s="315"/>
      <c r="U471" s="221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46" customFormat="1">
      <c r="A472" s="53"/>
      <c r="B472" s="12"/>
      <c r="C472" s="224"/>
      <c r="D472" s="12"/>
      <c r="E472" s="12"/>
      <c r="F472" s="12"/>
      <c r="G472" s="316"/>
      <c r="H472" s="316"/>
      <c r="I472" s="131"/>
      <c r="J472" s="317"/>
      <c r="K472" s="318"/>
      <c r="L472" s="221"/>
      <c r="M472" s="221"/>
      <c r="N472" s="221"/>
      <c r="O472" s="221"/>
      <c r="P472" s="222"/>
      <c r="Q472" s="222"/>
      <c r="R472" s="222"/>
      <c r="S472" s="12"/>
      <c r="T472" s="315"/>
      <c r="U472" s="221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46" customFormat="1">
      <c r="A473" s="53"/>
      <c r="B473" s="12"/>
      <c r="C473" s="224"/>
      <c r="D473" s="12"/>
      <c r="E473" s="12"/>
      <c r="F473" s="12"/>
      <c r="G473" s="316"/>
      <c r="H473" s="316"/>
      <c r="I473" s="131"/>
      <c r="J473" s="317"/>
      <c r="K473" s="318"/>
      <c r="L473" s="221"/>
      <c r="M473" s="221"/>
      <c r="N473" s="221"/>
      <c r="O473" s="221"/>
      <c r="P473" s="222"/>
      <c r="Q473" s="222"/>
      <c r="R473" s="222"/>
      <c r="S473" s="12"/>
      <c r="T473" s="315"/>
      <c r="U473" s="221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46" customFormat="1">
      <c r="A474" s="53"/>
      <c r="B474" s="12"/>
      <c r="C474" s="224"/>
      <c r="D474" s="12"/>
      <c r="E474" s="12"/>
      <c r="F474" s="12"/>
      <c r="G474" s="316"/>
      <c r="H474" s="316"/>
      <c r="I474" s="131"/>
      <c r="J474" s="317"/>
      <c r="K474" s="318"/>
      <c r="L474" s="221"/>
      <c r="M474" s="221"/>
      <c r="N474" s="221"/>
      <c r="O474" s="221"/>
      <c r="P474" s="222"/>
      <c r="Q474" s="222"/>
      <c r="R474" s="222"/>
      <c r="S474" s="12"/>
      <c r="T474" s="315"/>
      <c r="U474" s="221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  <row r="475" spans="1:43" s="46" customFormat="1">
      <c r="A475" s="53"/>
      <c r="B475" s="12"/>
      <c r="C475" s="224"/>
      <c r="D475" s="12"/>
      <c r="E475" s="12"/>
      <c r="F475" s="12"/>
      <c r="G475" s="316"/>
      <c r="H475" s="316"/>
      <c r="I475" s="131"/>
      <c r="J475" s="317"/>
      <c r="K475" s="318"/>
      <c r="L475" s="221"/>
      <c r="M475" s="221"/>
      <c r="N475" s="221"/>
      <c r="O475" s="221"/>
      <c r="P475" s="222"/>
      <c r="Q475" s="222"/>
      <c r="R475" s="222"/>
      <c r="S475" s="12"/>
      <c r="T475" s="315"/>
      <c r="U475" s="221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</row>
    <row r="476" spans="1:43" s="46" customFormat="1">
      <c r="A476" s="53"/>
      <c r="B476" s="12"/>
      <c r="C476" s="224"/>
      <c r="D476" s="12"/>
      <c r="E476" s="12"/>
      <c r="F476" s="12"/>
      <c r="G476" s="316"/>
      <c r="H476" s="316"/>
      <c r="I476" s="131"/>
      <c r="J476" s="317"/>
      <c r="K476" s="318"/>
      <c r="L476" s="221"/>
      <c r="M476" s="221"/>
      <c r="N476" s="221"/>
      <c r="O476" s="221"/>
      <c r="P476" s="222"/>
      <c r="Q476" s="222"/>
      <c r="R476" s="222"/>
      <c r="S476" s="12"/>
      <c r="T476" s="315"/>
      <c r="U476" s="221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</row>
    <row r="477" spans="1:43" s="46" customFormat="1">
      <c r="A477" s="53"/>
      <c r="B477" s="12"/>
      <c r="C477" s="224"/>
      <c r="D477" s="12"/>
      <c r="E477" s="12"/>
      <c r="F477" s="12"/>
      <c r="G477" s="316"/>
      <c r="H477" s="316"/>
      <c r="I477" s="131"/>
      <c r="J477" s="317"/>
      <c r="K477" s="318"/>
      <c r="L477" s="221"/>
      <c r="M477" s="221"/>
      <c r="N477" s="221"/>
      <c r="O477" s="221"/>
      <c r="P477" s="222"/>
      <c r="Q477" s="222"/>
      <c r="R477" s="222"/>
      <c r="S477" s="12"/>
      <c r="T477" s="315"/>
      <c r="U477" s="221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</row>
    <row r="478" spans="1:43" s="46" customFormat="1">
      <c r="A478" s="53"/>
      <c r="B478" s="12"/>
      <c r="C478" s="224"/>
      <c r="D478" s="12"/>
      <c r="E478" s="12"/>
      <c r="F478" s="12"/>
      <c r="G478" s="316"/>
      <c r="H478" s="316"/>
      <c r="I478" s="131"/>
      <c r="J478" s="317"/>
      <c r="K478" s="318"/>
      <c r="L478" s="221"/>
      <c r="M478" s="221"/>
      <c r="N478" s="221"/>
      <c r="O478" s="221"/>
      <c r="P478" s="222"/>
      <c r="Q478" s="222"/>
      <c r="R478" s="222"/>
      <c r="S478" s="12"/>
      <c r="T478" s="315"/>
      <c r="U478" s="221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</row>
    <row r="479" spans="1:43" s="46" customFormat="1">
      <c r="A479" s="53"/>
      <c r="B479" s="12"/>
      <c r="C479" s="224"/>
      <c r="D479" s="12"/>
      <c r="E479" s="12"/>
      <c r="F479" s="12"/>
      <c r="G479" s="316"/>
      <c r="H479" s="316"/>
      <c r="I479" s="131"/>
      <c r="J479" s="317"/>
      <c r="K479" s="318"/>
      <c r="L479" s="221"/>
      <c r="M479" s="221"/>
      <c r="N479" s="221"/>
      <c r="O479" s="221"/>
      <c r="P479" s="222"/>
      <c r="Q479" s="222"/>
      <c r="R479" s="222"/>
      <c r="S479" s="12"/>
      <c r="T479" s="315"/>
      <c r="U479" s="221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</row>
    <row r="480" spans="1:43" s="46" customFormat="1">
      <c r="A480" s="53"/>
      <c r="B480" s="12"/>
      <c r="C480" s="224"/>
      <c r="D480" s="12"/>
      <c r="E480" s="12"/>
      <c r="F480" s="12"/>
      <c r="G480" s="316"/>
      <c r="H480" s="316"/>
      <c r="I480" s="131"/>
      <c r="J480" s="317"/>
      <c r="K480" s="222"/>
      <c r="L480" s="221"/>
      <c r="M480" s="221"/>
      <c r="N480" s="221"/>
      <c r="O480" s="221"/>
      <c r="P480" s="222"/>
      <c r="Q480" s="222"/>
      <c r="R480" s="222"/>
      <c r="S480" s="12"/>
      <c r="T480" s="315"/>
      <c r="U480" s="221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</row>
    <row r="481" spans="1:43" s="46" customFormat="1">
      <c r="A481" s="53"/>
      <c r="B481" s="12"/>
      <c r="C481" s="224"/>
      <c r="D481" s="12"/>
      <c r="E481" s="12"/>
      <c r="F481" s="12"/>
      <c r="G481" s="316"/>
      <c r="H481" s="316"/>
      <c r="I481" s="131"/>
      <c r="J481" s="317"/>
      <c r="K481" s="318"/>
      <c r="L481" s="221"/>
      <c r="M481" s="221"/>
      <c r="N481" s="221"/>
      <c r="O481" s="221"/>
      <c r="P481" s="222"/>
      <c r="Q481" s="222"/>
      <c r="R481" s="222"/>
      <c r="S481" s="12"/>
      <c r="T481" s="315"/>
      <c r="U481" s="221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</row>
    <row r="482" spans="1:43" s="46" customFormat="1">
      <c r="A482" s="53"/>
      <c r="B482" s="12"/>
      <c r="C482" s="224"/>
      <c r="D482" s="12"/>
      <c r="E482" s="12"/>
      <c r="F482" s="12"/>
      <c r="G482" s="316"/>
      <c r="H482" s="316"/>
      <c r="I482" s="131"/>
      <c r="J482" s="317"/>
      <c r="K482" s="318"/>
      <c r="L482" s="221"/>
      <c r="M482" s="221"/>
      <c r="N482" s="221"/>
      <c r="O482" s="221"/>
      <c r="P482" s="222"/>
      <c r="Q482" s="222"/>
      <c r="R482" s="222"/>
      <c r="S482" s="12"/>
      <c r="T482" s="315"/>
      <c r="U482" s="221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</row>
    <row r="483" spans="1:43" s="46" customFormat="1">
      <c r="A483" s="53"/>
      <c r="B483" s="12"/>
      <c r="C483" s="224"/>
      <c r="D483" s="12"/>
      <c r="E483" s="12"/>
      <c r="F483" s="12"/>
      <c r="G483" s="316"/>
      <c r="H483" s="316"/>
      <c r="I483" s="131"/>
      <c r="J483" s="317"/>
      <c r="K483" s="318"/>
      <c r="L483" s="221"/>
      <c r="M483" s="221"/>
      <c r="N483" s="221"/>
      <c r="O483" s="221"/>
      <c r="P483" s="222"/>
      <c r="Q483" s="222"/>
      <c r="R483" s="222"/>
      <c r="S483" s="316"/>
      <c r="T483" s="315"/>
      <c r="U483" s="221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</row>
    <row r="484" spans="1:43" s="46" customFormat="1">
      <c r="A484" s="53"/>
      <c r="B484" s="319"/>
      <c r="C484" s="126"/>
      <c r="D484" s="12"/>
      <c r="E484" s="12"/>
      <c r="F484" s="12"/>
      <c r="G484" s="316"/>
      <c r="H484" s="316"/>
      <c r="I484" s="131"/>
      <c r="J484" s="317"/>
      <c r="K484" s="318"/>
      <c r="L484" s="221"/>
      <c r="M484" s="221"/>
      <c r="N484" s="221"/>
      <c r="O484" s="221"/>
      <c r="P484" s="222"/>
      <c r="Q484" s="222"/>
      <c r="R484" s="222"/>
      <c r="S484" s="12"/>
      <c r="T484" s="315"/>
      <c r="U484" s="221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</row>
    <row r="485" spans="1:43" s="46" customFormat="1">
      <c r="A485" s="53"/>
      <c r="B485" s="12"/>
      <c r="C485" s="224"/>
      <c r="D485" s="12"/>
      <c r="E485" s="12"/>
      <c r="F485" s="12"/>
      <c r="G485" s="316"/>
      <c r="H485" s="316"/>
      <c r="I485" s="131"/>
      <c r="J485" s="317"/>
      <c r="K485" s="318"/>
      <c r="L485" s="221"/>
      <c r="M485" s="221"/>
      <c r="N485" s="221"/>
      <c r="O485" s="221"/>
      <c r="P485" s="222"/>
      <c r="Q485" s="222"/>
      <c r="R485" s="222"/>
      <c r="S485" s="12"/>
      <c r="T485" s="315"/>
      <c r="U485" s="221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</row>
    <row r="486" spans="1:43" s="46" customFormat="1">
      <c r="A486" s="53"/>
      <c r="B486" s="12"/>
      <c r="C486" s="224"/>
      <c r="D486" s="12"/>
      <c r="E486" s="12"/>
      <c r="F486" s="12"/>
      <c r="G486" s="316"/>
      <c r="H486" s="316"/>
      <c r="I486" s="131"/>
      <c r="J486" s="317"/>
      <c r="K486" s="318"/>
      <c r="L486" s="221"/>
      <c r="M486" s="221"/>
      <c r="N486" s="221"/>
      <c r="O486" s="221"/>
      <c r="P486" s="222"/>
      <c r="Q486" s="222"/>
      <c r="R486" s="222"/>
      <c r="S486" s="12"/>
      <c r="T486" s="315"/>
      <c r="U486" s="221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</row>
    <row r="487" spans="1:43" s="46" customFormat="1">
      <c r="A487" s="53"/>
      <c r="B487" s="12"/>
      <c r="C487" s="224"/>
      <c r="D487" s="12"/>
      <c r="E487" s="12"/>
      <c r="F487" s="12"/>
      <c r="G487" s="316"/>
      <c r="H487" s="316"/>
      <c r="I487" s="131"/>
      <c r="J487" s="317"/>
      <c r="K487" s="318"/>
      <c r="L487" s="221"/>
      <c r="M487" s="221"/>
      <c r="N487" s="221"/>
      <c r="O487" s="221"/>
      <c r="P487" s="222"/>
      <c r="Q487" s="222"/>
      <c r="R487" s="222"/>
      <c r="S487" s="12"/>
      <c r="T487" s="315"/>
      <c r="U487" s="221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</row>
    <row r="488" spans="1:43" s="46" customFormat="1">
      <c r="A488" s="53"/>
      <c r="B488" s="12"/>
      <c r="C488" s="224"/>
      <c r="D488" s="12"/>
      <c r="E488" s="12"/>
      <c r="F488" s="12"/>
      <c r="G488" s="316"/>
      <c r="H488" s="316"/>
      <c r="I488" s="131"/>
      <c r="J488" s="317"/>
      <c r="K488" s="318"/>
      <c r="L488" s="221"/>
      <c r="M488" s="221"/>
      <c r="N488" s="221"/>
      <c r="O488" s="221"/>
      <c r="P488" s="222"/>
      <c r="Q488" s="222"/>
      <c r="R488" s="222"/>
      <c r="S488" s="12"/>
      <c r="T488" s="315"/>
      <c r="U488" s="221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</row>
    <row r="489" spans="1:43" s="46" customFormat="1">
      <c r="A489" s="53"/>
      <c r="B489" s="12"/>
      <c r="C489" s="224"/>
      <c r="D489" s="12"/>
      <c r="E489" s="12"/>
      <c r="F489" s="12"/>
      <c r="G489" s="316"/>
      <c r="H489" s="316"/>
      <c r="I489" s="131"/>
      <c r="J489" s="317"/>
      <c r="K489" s="318"/>
      <c r="L489" s="221"/>
      <c r="M489" s="221"/>
      <c r="N489" s="221"/>
      <c r="O489" s="221"/>
      <c r="P489" s="222"/>
      <c r="Q489" s="222"/>
      <c r="R489" s="222"/>
      <c r="S489" s="12"/>
      <c r="T489" s="315"/>
      <c r="U489" s="221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</row>
    <row r="490" spans="1:43" s="46" customFormat="1">
      <c r="A490" s="53"/>
      <c r="B490" s="12"/>
      <c r="C490" s="224"/>
      <c r="D490" s="12"/>
      <c r="E490" s="12"/>
      <c r="F490" s="12"/>
      <c r="G490" s="316"/>
      <c r="H490" s="316"/>
      <c r="I490" s="131"/>
      <c r="J490" s="317"/>
      <c r="K490" s="318"/>
      <c r="L490" s="221"/>
      <c r="M490" s="221"/>
      <c r="N490" s="221"/>
      <c r="O490" s="221"/>
      <c r="P490" s="222"/>
      <c r="Q490" s="222"/>
      <c r="R490" s="222"/>
      <c r="S490" s="12"/>
      <c r="T490" s="315"/>
      <c r="U490" s="221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</row>
    <row r="491" spans="1:43" s="46" customFormat="1">
      <c r="A491" s="53"/>
      <c r="B491" s="12"/>
      <c r="C491" s="224"/>
      <c r="D491" s="12"/>
      <c r="E491" s="12"/>
      <c r="F491" s="12"/>
      <c r="G491" s="316"/>
      <c r="H491" s="316"/>
      <c r="I491" s="131"/>
      <c r="J491" s="317"/>
      <c r="K491" s="318"/>
      <c r="L491" s="221"/>
      <c r="M491" s="221"/>
      <c r="N491" s="221"/>
      <c r="O491" s="221"/>
      <c r="P491" s="222"/>
      <c r="Q491" s="222"/>
      <c r="R491" s="222"/>
      <c r="S491" s="12"/>
      <c r="T491" s="315"/>
      <c r="U491" s="221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</row>
    <row r="492" spans="1:43" s="46" customFormat="1">
      <c r="A492" s="53"/>
      <c r="B492" s="12"/>
      <c r="C492" s="224"/>
      <c r="D492" s="12"/>
      <c r="E492" s="12"/>
      <c r="F492" s="12"/>
      <c r="G492" s="316"/>
      <c r="H492" s="316"/>
      <c r="I492" s="131"/>
      <c r="J492" s="317"/>
      <c r="K492" s="318"/>
      <c r="L492" s="221"/>
      <c r="M492" s="221"/>
      <c r="N492" s="221"/>
      <c r="O492" s="221"/>
      <c r="P492" s="222"/>
      <c r="Q492" s="222"/>
      <c r="R492" s="222"/>
      <c r="S492" s="12"/>
      <c r="T492" s="315"/>
      <c r="U492" s="221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</row>
    <row r="493" spans="1:43" s="46" customFormat="1">
      <c r="A493" s="53"/>
      <c r="B493" s="12"/>
      <c r="C493" s="224"/>
      <c r="D493" s="12"/>
      <c r="E493" s="12"/>
      <c r="F493" s="12"/>
      <c r="G493" s="316"/>
      <c r="H493" s="316"/>
      <c r="I493" s="131"/>
      <c r="J493" s="317"/>
      <c r="K493" s="318"/>
      <c r="L493" s="221"/>
      <c r="M493" s="221"/>
      <c r="N493" s="221"/>
      <c r="O493" s="221"/>
      <c r="P493" s="222"/>
      <c r="Q493" s="222"/>
      <c r="R493" s="222"/>
      <c r="S493" s="12"/>
      <c r="T493" s="315"/>
      <c r="U493" s="221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</row>
    <row r="494" spans="1:43" s="46" customFormat="1">
      <c r="A494" s="53"/>
      <c r="B494" s="12"/>
      <c r="C494" s="224"/>
      <c r="D494" s="12"/>
      <c r="E494" s="12"/>
      <c r="F494" s="12"/>
      <c r="G494" s="316"/>
      <c r="H494" s="316"/>
      <c r="I494" s="131"/>
      <c r="J494" s="317"/>
      <c r="K494" s="318"/>
      <c r="L494" s="221"/>
      <c r="M494" s="221"/>
      <c r="N494" s="221"/>
      <c r="O494" s="221"/>
      <c r="P494" s="222"/>
      <c r="Q494" s="222"/>
      <c r="R494" s="222"/>
      <c r="S494" s="12"/>
      <c r="T494" s="315"/>
      <c r="U494" s="221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</row>
    <row r="495" spans="1:43" s="46" customFormat="1">
      <c r="A495" s="53"/>
      <c r="B495" s="12"/>
      <c r="C495" s="224"/>
      <c r="D495" s="12"/>
      <c r="E495" s="12"/>
      <c r="F495" s="12"/>
      <c r="G495" s="316"/>
      <c r="H495" s="316"/>
      <c r="I495" s="131"/>
      <c r="J495" s="317"/>
      <c r="K495" s="222"/>
      <c r="L495" s="221"/>
      <c r="M495" s="221"/>
      <c r="N495" s="221"/>
      <c r="O495" s="221"/>
      <c r="P495" s="222"/>
      <c r="Q495" s="222"/>
      <c r="R495" s="222"/>
      <c r="S495" s="12"/>
      <c r="T495" s="315"/>
      <c r="U495" s="221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</row>
    <row r="496" spans="1:43" s="46" customFormat="1">
      <c r="A496" s="53"/>
      <c r="B496" s="12"/>
      <c r="C496" s="224"/>
      <c r="D496" s="12"/>
      <c r="E496" s="12"/>
      <c r="F496" s="12"/>
      <c r="G496" s="316"/>
      <c r="H496" s="316"/>
      <c r="I496" s="131"/>
      <c r="J496" s="317"/>
      <c r="K496" s="318"/>
      <c r="L496" s="221"/>
      <c r="M496" s="221"/>
      <c r="N496" s="221"/>
      <c r="O496" s="221"/>
      <c r="P496" s="222"/>
      <c r="Q496" s="222"/>
      <c r="R496" s="222"/>
      <c r="S496" s="12"/>
      <c r="T496" s="315"/>
      <c r="U496" s="221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</row>
    <row r="497" spans="1:43" s="46" customFormat="1">
      <c r="A497" s="53"/>
      <c r="B497" s="12"/>
      <c r="C497" s="224"/>
      <c r="D497" s="12"/>
      <c r="E497" s="12"/>
      <c r="F497" s="12"/>
      <c r="G497" s="316"/>
      <c r="H497" s="316"/>
      <c r="I497" s="131"/>
      <c r="J497" s="317"/>
      <c r="K497" s="318"/>
      <c r="L497" s="221"/>
      <c r="M497" s="221"/>
      <c r="N497" s="221"/>
      <c r="O497" s="221"/>
      <c r="P497" s="222"/>
      <c r="Q497" s="222"/>
      <c r="R497" s="222"/>
      <c r="S497" s="12"/>
      <c r="T497" s="315"/>
      <c r="U497" s="221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</row>
    <row r="498" spans="1:43" s="46" customFormat="1">
      <c r="A498" s="53"/>
      <c r="B498" s="12"/>
      <c r="C498" s="224"/>
      <c r="D498" s="12"/>
      <c r="E498" s="12"/>
      <c r="F498" s="12"/>
      <c r="G498" s="316"/>
      <c r="H498" s="316"/>
      <c r="I498" s="131"/>
      <c r="J498" s="317"/>
      <c r="K498" s="318"/>
      <c r="L498" s="221"/>
      <c r="M498" s="221"/>
      <c r="N498" s="221"/>
      <c r="O498" s="221"/>
      <c r="P498" s="222"/>
      <c r="Q498" s="222"/>
      <c r="R498" s="222"/>
      <c r="S498" s="316"/>
      <c r="T498" s="315"/>
      <c r="U498" s="221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</row>
    <row r="499" spans="1:43" s="46" customFormat="1">
      <c r="A499" s="53"/>
      <c r="B499" s="319"/>
      <c r="C499" s="224"/>
      <c r="D499" s="12"/>
      <c r="E499" s="12"/>
      <c r="F499" s="12"/>
      <c r="G499" s="316"/>
      <c r="H499" s="316"/>
      <c r="I499" s="131"/>
      <c r="J499" s="317"/>
      <c r="K499" s="318"/>
      <c r="L499" s="221"/>
      <c r="M499" s="221"/>
      <c r="N499" s="221"/>
      <c r="O499" s="221"/>
      <c r="P499" s="222"/>
      <c r="Q499" s="222"/>
      <c r="R499" s="222"/>
      <c r="S499" s="12"/>
      <c r="T499" s="315"/>
      <c r="U499" s="221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</row>
    <row r="500" spans="1:43" s="46" customFormat="1">
      <c r="A500" s="53"/>
      <c r="B500" s="12"/>
      <c r="C500" s="224"/>
      <c r="D500" s="12"/>
      <c r="E500" s="12"/>
      <c r="F500" s="12"/>
      <c r="G500" s="316"/>
      <c r="H500" s="316"/>
      <c r="I500" s="131"/>
      <c r="J500" s="317"/>
      <c r="K500" s="318"/>
      <c r="L500" s="221"/>
      <c r="M500" s="221"/>
      <c r="N500" s="221"/>
      <c r="O500" s="221"/>
      <c r="P500" s="222"/>
      <c r="Q500" s="222"/>
      <c r="R500" s="222"/>
      <c r="S500" s="12"/>
      <c r="T500" s="315"/>
      <c r="U500" s="221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</row>
    <row r="501" spans="1:43" s="46" customFormat="1">
      <c r="A501" s="53"/>
      <c r="B501" s="12"/>
      <c r="C501" s="224"/>
      <c r="D501" s="12"/>
      <c r="E501" s="12"/>
      <c r="F501" s="12"/>
      <c r="G501" s="316"/>
      <c r="H501" s="316"/>
      <c r="I501" s="131"/>
      <c r="J501" s="317"/>
      <c r="K501" s="318"/>
      <c r="L501" s="221"/>
      <c r="M501" s="221"/>
      <c r="N501" s="221"/>
      <c r="O501" s="221"/>
      <c r="P501" s="222"/>
      <c r="Q501" s="222"/>
      <c r="R501" s="222"/>
      <c r="S501" s="12"/>
      <c r="T501" s="315"/>
      <c r="U501" s="221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</row>
    <row r="502" spans="1:43" s="46" customFormat="1">
      <c r="A502" s="53"/>
      <c r="B502" s="12"/>
      <c r="C502" s="224"/>
      <c r="D502" s="12"/>
      <c r="E502" s="12"/>
      <c r="F502" s="12"/>
      <c r="G502" s="316"/>
      <c r="H502" s="316"/>
      <c r="I502" s="131"/>
      <c r="J502" s="317"/>
      <c r="K502" s="318"/>
      <c r="L502" s="221"/>
      <c r="M502" s="221"/>
      <c r="N502" s="221"/>
      <c r="O502" s="221"/>
      <c r="P502" s="222"/>
      <c r="Q502" s="222"/>
      <c r="R502" s="222"/>
      <c r="S502" s="12"/>
      <c r="T502" s="315"/>
      <c r="U502" s="221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</row>
    <row r="503" spans="1:43" s="46" customFormat="1">
      <c r="A503" s="53"/>
      <c r="B503" s="12"/>
      <c r="C503" s="224"/>
      <c r="D503" s="12"/>
      <c r="E503" s="12"/>
      <c r="F503" s="12"/>
      <c r="G503" s="316"/>
      <c r="H503" s="316"/>
      <c r="I503" s="131"/>
      <c r="J503" s="317"/>
      <c r="K503" s="318"/>
      <c r="L503" s="221"/>
      <c r="M503" s="221"/>
      <c r="N503" s="221"/>
      <c r="O503" s="221"/>
      <c r="P503" s="222"/>
      <c r="Q503" s="222"/>
      <c r="R503" s="222"/>
      <c r="S503" s="12"/>
      <c r="T503" s="315"/>
      <c r="U503" s="221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</row>
    <row r="504" spans="1:43" s="46" customFormat="1">
      <c r="A504" s="53"/>
      <c r="B504" s="12"/>
      <c r="C504" s="224"/>
      <c r="D504" s="12"/>
      <c r="E504" s="12"/>
      <c r="F504" s="12"/>
      <c r="G504" s="316"/>
      <c r="H504" s="316"/>
      <c r="I504" s="131"/>
      <c r="J504" s="317"/>
      <c r="K504" s="318"/>
      <c r="L504" s="221"/>
      <c r="M504" s="221"/>
      <c r="N504" s="221"/>
      <c r="O504" s="221"/>
      <c r="P504" s="222"/>
      <c r="Q504" s="222"/>
      <c r="R504" s="222"/>
      <c r="S504" s="12"/>
      <c r="T504" s="315"/>
      <c r="U504" s="221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</row>
    <row r="505" spans="1:43" s="46" customFormat="1">
      <c r="A505" s="53"/>
      <c r="B505" s="12"/>
      <c r="C505" s="224"/>
      <c r="D505" s="12"/>
      <c r="E505" s="12"/>
      <c r="F505" s="12"/>
      <c r="G505" s="316"/>
      <c r="H505" s="316"/>
      <c r="I505" s="131"/>
      <c r="J505" s="317"/>
      <c r="K505" s="318"/>
      <c r="L505" s="221"/>
      <c r="M505" s="221"/>
      <c r="N505" s="221"/>
      <c r="O505" s="221"/>
      <c r="P505" s="222"/>
      <c r="Q505" s="222"/>
      <c r="R505" s="222"/>
      <c r="S505" s="12"/>
      <c r="T505" s="315"/>
      <c r="U505" s="221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</row>
    <row r="506" spans="1:43" s="46" customFormat="1">
      <c r="A506" s="53"/>
      <c r="B506" s="12"/>
      <c r="C506" s="224"/>
      <c r="D506" s="12"/>
      <c r="E506" s="12"/>
      <c r="F506" s="12"/>
      <c r="G506" s="316"/>
      <c r="H506" s="316"/>
      <c r="I506" s="131"/>
      <c r="J506" s="317"/>
      <c r="K506" s="318"/>
      <c r="L506" s="221"/>
      <c r="M506" s="221"/>
      <c r="N506" s="221"/>
      <c r="O506" s="221"/>
      <c r="P506" s="222"/>
      <c r="Q506" s="222"/>
      <c r="R506" s="222"/>
      <c r="S506" s="12"/>
      <c r="T506" s="315"/>
      <c r="U506" s="221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</row>
    <row r="507" spans="1:43" s="46" customFormat="1">
      <c r="A507" s="53"/>
      <c r="B507" s="12"/>
      <c r="C507" s="224"/>
      <c r="D507" s="12"/>
      <c r="E507" s="12"/>
      <c r="F507" s="12"/>
      <c r="G507" s="316"/>
      <c r="H507" s="316"/>
      <c r="I507" s="131"/>
      <c r="J507" s="317"/>
      <c r="K507" s="318"/>
      <c r="L507" s="221"/>
      <c r="M507" s="221"/>
      <c r="N507" s="221"/>
      <c r="O507" s="221"/>
      <c r="P507" s="222"/>
      <c r="Q507" s="222"/>
      <c r="R507" s="222"/>
      <c r="S507" s="12"/>
      <c r="T507" s="315"/>
      <c r="U507" s="221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</row>
    <row r="508" spans="1:43" s="46" customFormat="1">
      <c r="A508" s="53"/>
      <c r="B508" s="12"/>
      <c r="C508" s="224"/>
      <c r="D508" s="12"/>
      <c r="E508" s="12"/>
      <c r="F508" s="12"/>
      <c r="G508" s="316"/>
      <c r="H508" s="316"/>
      <c r="I508" s="131"/>
      <c r="J508" s="317"/>
      <c r="K508" s="318"/>
      <c r="L508" s="221"/>
      <c r="M508" s="221"/>
      <c r="N508" s="221"/>
      <c r="O508" s="221"/>
      <c r="P508" s="222"/>
      <c r="Q508" s="222"/>
      <c r="R508" s="222"/>
      <c r="S508" s="12"/>
      <c r="T508" s="315"/>
      <c r="U508" s="221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</row>
    <row r="509" spans="1:43" s="46" customFormat="1">
      <c r="A509" s="53"/>
      <c r="B509" s="12"/>
      <c r="C509" s="224"/>
      <c r="D509" s="12"/>
      <c r="E509" s="12"/>
      <c r="F509" s="12"/>
      <c r="G509" s="320"/>
      <c r="H509" s="316"/>
      <c r="I509" s="131"/>
      <c r="J509" s="317"/>
      <c r="K509" s="318"/>
      <c r="L509" s="221"/>
      <c r="M509" s="221"/>
      <c r="N509" s="221"/>
      <c r="O509" s="221"/>
      <c r="P509" s="222"/>
      <c r="Q509" s="222"/>
      <c r="R509" s="222"/>
      <c r="S509" s="12"/>
      <c r="T509" s="315"/>
      <c r="U509" s="221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</row>
    <row r="510" spans="1:43" s="46" customFormat="1">
      <c r="A510" s="53"/>
      <c r="B510" s="12"/>
      <c r="C510" s="224"/>
      <c r="D510" s="12"/>
      <c r="E510" s="12"/>
      <c r="F510" s="12"/>
      <c r="G510" s="316"/>
      <c r="H510" s="316"/>
      <c r="I510" s="131"/>
      <c r="J510" s="317"/>
      <c r="K510" s="222"/>
      <c r="L510" s="221"/>
      <c r="M510" s="221"/>
      <c r="N510" s="221"/>
      <c r="O510" s="221"/>
      <c r="P510" s="222"/>
      <c r="Q510" s="222"/>
      <c r="R510" s="222"/>
      <c r="S510" s="12"/>
      <c r="T510" s="315"/>
      <c r="U510" s="221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</row>
    <row r="511" spans="1:43" s="46" customFormat="1">
      <c r="A511" s="53"/>
      <c r="B511" s="12"/>
      <c r="C511" s="224"/>
      <c r="D511" s="12"/>
      <c r="E511" s="12"/>
      <c r="F511" s="12"/>
      <c r="G511" s="316"/>
      <c r="H511" s="316"/>
      <c r="I511" s="131"/>
      <c r="J511" s="317"/>
      <c r="K511" s="318"/>
      <c r="L511" s="221"/>
      <c r="M511" s="221"/>
      <c r="N511" s="221"/>
      <c r="O511" s="221"/>
      <c r="P511" s="222"/>
      <c r="Q511" s="222"/>
      <c r="R511" s="222"/>
      <c r="S511" s="12"/>
      <c r="T511" s="315"/>
      <c r="U511" s="221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</row>
    <row r="512" spans="1:43" s="46" customFormat="1">
      <c r="A512" s="53"/>
      <c r="B512" s="12"/>
      <c r="C512" s="224"/>
      <c r="D512" s="12"/>
      <c r="E512" s="12"/>
      <c r="F512" s="12"/>
      <c r="G512" s="316"/>
      <c r="H512" s="316"/>
      <c r="I512" s="131"/>
      <c r="J512" s="317"/>
      <c r="K512" s="318"/>
      <c r="L512" s="221"/>
      <c r="M512" s="221"/>
      <c r="N512" s="221"/>
      <c r="O512" s="221"/>
      <c r="P512" s="222"/>
      <c r="Q512" s="222"/>
      <c r="R512" s="222"/>
      <c r="S512" s="12"/>
      <c r="T512" s="315"/>
      <c r="U512" s="221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</row>
    <row r="513" spans="1:43" s="46" customFormat="1">
      <c r="A513" s="53"/>
      <c r="B513" s="12"/>
      <c r="C513" s="224"/>
      <c r="D513" s="12"/>
      <c r="E513" s="12"/>
      <c r="F513" s="12"/>
      <c r="G513" s="316"/>
      <c r="H513" s="316"/>
      <c r="I513" s="131"/>
      <c r="J513" s="317"/>
      <c r="K513" s="318"/>
      <c r="L513" s="221"/>
      <c r="M513" s="221"/>
      <c r="N513" s="221"/>
      <c r="O513" s="221"/>
      <c r="P513" s="222"/>
      <c r="Q513" s="222"/>
      <c r="R513" s="222"/>
      <c r="S513" s="316"/>
      <c r="T513" s="315"/>
      <c r="U513" s="221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</row>
    <row r="514" spans="1:43" s="46" customFormat="1">
      <c r="A514" s="53"/>
      <c r="B514" s="319"/>
      <c r="C514" s="126"/>
      <c r="D514" s="12"/>
      <c r="E514" s="12"/>
      <c r="F514" s="12"/>
      <c r="G514" s="316"/>
      <c r="H514" s="316"/>
      <c r="I514" s="131"/>
      <c r="J514" s="317"/>
      <c r="K514" s="318"/>
      <c r="L514" s="221"/>
      <c r="M514" s="221"/>
      <c r="N514" s="221"/>
      <c r="O514" s="221"/>
      <c r="P514" s="222"/>
      <c r="Q514" s="222"/>
      <c r="R514" s="222"/>
      <c r="S514" s="12"/>
      <c r="T514" s="315"/>
      <c r="U514" s="221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</row>
    <row r="515" spans="1:43" s="46" customFormat="1">
      <c r="A515" s="53"/>
      <c r="B515" s="12"/>
      <c r="C515" s="224"/>
      <c r="D515" s="12"/>
      <c r="E515" s="12"/>
      <c r="F515" s="12"/>
      <c r="G515" s="316"/>
      <c r="H515" s="316"/>
      <c r="I515" s="131"/>
      <c r="J515" s="317"/>
      <c r="K515" s="318"/>
      <c r="L515" s="221"/>
      <c r="M515" s="221"/>
      <c r="N515" s="221"/>
      <c r="O515" s="221"/>
      <c r="P515" s="222"/>
      <c r="Q515" s="222"/>
      <c r="R515" s="222"/>
      <c r="S515" s="12"/>
      <c r="T515" s="315"/>
      <c r="U515" s="221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</row>
    <row r="516" spans="1:43" s="46" customFormat="1">
      <c r="A516" s="53"/>
      <c r="B516" s="12"/>
      <c r="C516" s="224"/>
      <c r="D516" s="12"/>
      <c r="E516" s="12"/>
      <c r="F516" s="12"/>
      <c r="G516" s="316"/>
      <c r="H516" s="316"/>
      <c r="I516" s="131"/>
      <c r="J516" s="317"/>
      <c r="K516" s="318"/>
      <c r="L516" s="221"/>
      <c r="M516" s="221"/>
      <c r="N516" s="221"/>
      <c r="O516" s="221"/>
      <c r="P516" s="222"/>
      <c r="Q516" s="222"/>
      <c r="R516" s="222"/>
      <c r="S516" s="12"/>
      <c r="T516" s="315"/>
      <c r="U516" s="221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</row>
    <row r="517" spans="1:43" s="46" customFormat="1">
      <c r="A517" s="53"/>
      <c r="B517" s="12"/>
      <c r="C517" s="224"/>
      <c r="D517" s="12"/>
      <c r="E517" s="12"/>
      <c r="F517" s="12"/>
      <c r="G517" s="316"/>
      <c r="H517" s="316"/>
      <c r="I517" s="131"/>
      <c r="J517" s="317"/>
      <c r="K517" s="318"/>
      <c r="L517" s="221"/>
      <c r="M517" s="221"/>
      <c r="N517" s="221"/>
      <c r="O517" s="221"/>
      <c r="P517" s="222"/>
      <c r="Q517" s="222"/>
      <c r="R517" s="222"/>
      <c r="S517" s="12"/>
      <c r="T517" s="315"/>
      <c r="U517" s="221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</row>
    <row r="518" spans="1:43" s="46" customFormat="1">
      <c r="A518" s="53"/>
      <c r="B518" s="12"/>
      <c r="C518" s="224"/>
      <c r="D518" s="12"/>
      <c r="E518" s="12"/>
      <c r="F518" s="12"/>
      <c r="G518" s="316"/>
      <c r="H518" s="316"/>
      <c r="I518" s="131"/>
      <c r="J518" s="317"/>
      <c r="K518" s="318"/>
      <c r="L518" s="221"/>
      <c r="M518" s="221"/>
      <c r="N518" s="221"/>
      <c r="O518" s="221"/>
      <c r="P518" s="222"/>
      <c r="Q518" s="222"/>
      <c r="R518" s="222"/>
      <c r="S518" s="12"/>
      <c r="T518" s="315"/>
      <c r="U518" s="221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</row>
    <row r="519" spans="1:43" s="46" customFormat="1">
      <c r="A519" s="53"/>
      <c r="B519" s="12"/>
      <c r="C519" s="224"/>
      <c r="D519" s="12"/>
      <c r="E519" s="12"/>
      <c r="F519" s="12"/>
      <c r="G519" s="316"/>
      <c r="H519" s="316"/>
      <c r="I519" s="131"/>
      <c r="J519" s="317"/>
      <c r="K519" s="318"/>
      <c r="L519" s="221"/>
      <c r="M519" s="221"/>
      <c r="N519" s="221"/>
      <c r="O519" s="221"/>
      <c r="P519" s="222"/>
      <c r="Q519" s="222"/>
      <c r="R519" s="222"/>
      <c r="S519" s="12"/>
      <c r="T519" s="315"/>
      <c r="U519" s="221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</row>
    <row r="520" spans="1:43" s="46" customFormat="1">
      <c r="A520" s="53"/>
      <c r="B520" s="12"/>
      <c r="C520" s="224"/>
      <c r="D520" s="12"/>
      <c r="E520" s="12"/>
      <c r="F520" s="12"/>
      <c r="G520" s="316"/>
      <c r="H520" s="316"/>
      <c r="I520" s="131"/>
      <c r="J520" s="317"/>
      <c r="K520" s="318"/>
      <c r="L520" s="221"/>
      <c r="M520" s="221"/>
      <c r="N520" s="221"/>
      <c r="O520" s="221"/>
      <c r="P520" s="222"/>
      <c r="Q520" s="222"/>
      <c r="R520" s="222"/>
      <c r="S520" s="12"/>
      <c r="T520" s="315"/>
      <c r="U520" s="221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</row>
    <row r="521" spans="1:43" s="46" customFormat="1">
      <c r="A521" s="53"/>
      <c r="B521" s="12"/>
      <c r="C521" s="224"/>
      <c r="D521" s="12"/>
      <c r="E521" s="12"/>
      <c r="F521" s="12"/>
      <c r="G521" s="316"/>
      <c r="H521" s="316"/>
      <c r="I521" s="131"/>
      <c r="J521" s="317"/>
      <c r="K521" s="318"/>
      <c r="L521" s="221"/>
      <c r="M521" s="221"/>
      <c r="N521" s="221"/>
      <c r="O521" s="221"/>
      <c r="P521" s="222"/>
      <c r="Q521" s="222"/>
      <c r="R521" s="222"/>
      <c r="S521" s="12"/>
      <c r="T521" s="315"/>
      <c r="U521" s="221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</row>
    <row r="522" spans="1:43" s="46" customFormat="1">
      <c r="A522" s="53"/>
      <c r="B522" s="12"/>
      <c r="C522" s="224"/>
      <c r="D522" s="12"/>
      <c r="E522" s="12"/>
      <c r="F522" s="12"/>
      <c r="G522" s="316"/>
      <c r="H522" s="316"/>
      <c r="I522" s="131"/>
      <c r="J522" s="317"/>
      <c r="K522" s="318"/>
      <c r="L522" s="221"/>
      <c r="M522" s="221"/>
      <c r="N522" s="221"/>
      <c r="O522" s="221"/>
      <c r="P522" s="222"/>
      <c r="Q522" s="222"/>
      <c r="R522" s="222"/>
      <c r="S522" s="12"/>
      <c r="T522" s="315"/>
      <c r="U522" s="221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</row>
    <row r="523" spans="1:43" s="46" customFormat="1">
      <c r="A523" s="53"/>
      <c r="B523" s="12"/>
      <c r="C523" s="224"/>
      <c r="D523" s="12"/>
      <c r="E523" s="12"/>
      <c r="F523" s="12"/>
      <c r="G523" s="316"/>
      <c r="H523" s="316"/>
      <c r="I523" s="131"/>
      <c r="J523" s="317"/>
      <c r="K523" s="318"/>
      <c r="L523" s="221"/>
      <c r="M523" s="221"/>
      <c r="N523" s="221"/>
      <c r="O523" s="221"/>
      <c r="P523" s="222"/>
      <c r="Q523" s="222"/>
      <c r="R523" s="222"/>
      <c r="S523" s="12"/>
      <c r="T523" s="315"/>
      <c r="U523" s="221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</row>
    <row r="524" spans="1:43" s="46" customFormat="1">
      <c r="A524" s="53"/>
      <c r="B524" s="12"/>
      <c r="C524" s="224"/>
      <c r="D524" s="12"/>
      <c r="E524" s="12"/>
      <c r="F524" s="12"/>
      <c r="G524" s="316"/>
      <c r="H524" s="316"/>
      <c r="I524" s="131"/>
      <c r="J524" s="317"/>
      <c r="K524" s="318"/>
      <c r="L524" s="221"/>
      <c r="M524" s="221"/>
      <c r="N524" s="221"/>
      <c r="O524" s="221"/>
      <c r="P524" s="222"/>
      <c r="Q524" s="222"/>
      <c r="R524" s="222"/>
      <c r="S524" s="12"/>
      <c r="T524" s="315"/>
      <c r="U524" s="221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</row>
    <row r="525" spans="1:43" s="46" customFormat="1">
      <c r="A525" s="53"/>
      <c r="B525" s="12"/>
      <c r="C525" s="224"/>
      <c r="D525" s="12"/>
      <c r="E525" s="12"/>
      <c r="F525" s="12"/>
      <c r="G525" s="316"/>
      <c r="H525" s="316"/>
      <c r="I525" s="131"/>
      <c r="J525" s="317"/>
      <c r="K525" s="222"/>
      <c r="L525" s="221"/>
      <c r="M525" s="221"/>
      <c r="N525" s="221"/>
      <c r="O525" s="221"/>
      <c r="P525" s="222"/>
      <c r="Q525" s="222"/>
      <c r="R525" s="222"/>
      <c r="S525" s="12"/>
      <c r="T525" s="315"/>
      <c r="U525" s="221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</row>
    <row r="526" spans="1:43" s="46" customFormat="1">
      <c r="A526" s="53"/>
      <c r="B526" s="12"/>
      <c r="C526" s="224"/>
      <c r="D526" s="12"/>
      <c r="E526" s="12"/>
      <c r="F526" s="12"/>
      <c r="G526" s="316"/>
      <c r="H526" s="316"/>
      <c r="I526" s="131"/>
      <c r="J526" s="317"/>
      <c r="K526" s="318"/>
      <c r="L526" s="221"/>
      <c r="M526" s="221"/>
      <c r="N526" s="221"/>
      <c r="O526" s="221"/>
      <c r="P526" s="222"/>
      <c r="Q526" s="222"/>
      <c r="R526" s="222"/>
      <c r="S526" s="12"/>
      <c r="T526" s="315"/>
      <c r="U526" s="221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</row>
    <row r="527" spans="1:43" s="46" customFormat="1">
      <c r="A527" s="53"/>
      <c r="B527" s="12"/>
      <c r="C527" s="224"/>
      <c r="D527" s="12"/>
      <c r="E527" s="12"/>
      <c r="F527" s="12"/>
      <c r="G527" s="316"/>
      <c r="H527" s="316"/>
      <c r="I527" s="131"/>
      <c r="J527" s="317"/>
      <c r="K527" s="318"/>
      <c r="L527" s="221"/>
      <c r="M527" s="221"/>
      <c r="N527" s="221"/>
      <c r="O527" s="221"/>
      <c r="P527" s="222"/>
      <c r="Q527" s="222"/>
      <c r="R527" s="222"/>
      <c r="S527" s="12"/>
      <c r="T527" s="315"/>
      <c r="U527" s="221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</row>
    <row r="528" spans="1:43" s="46" customFormat="1">
      <c r="A528" s="53"/>
      <c r="B528" s="12"/>
      <c r="C528" s="224"/>
      <c r="D528" s="12"/>
      <c r="E528" s="12"/>
      <c r="F528" s="12"/>
      <c r="G528" s="316"/>
      <c r="H528" s="316"/>
      <c r="I528" s="131"/>
      <c r="J528" s="317"/>
      <c r="K528" s="318"/>
      <c r="L528" s="221"/>
      <c r="M528" s="221"/>
      <c r="N528" s="221"/>
      <c r="O528" s="221"/>
      <c r="P528" s="222"/>
      <c r="Q528" s="222"/>
      <c r="R528" s="222"/>
      <c r="S528" s="316"/>
      <c r="T528" s="315"/>
      <c r="U528" s="221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</row>
    <row r="529" spans="1:43" s="46" customFormat="1">
      <c r="A529" s="53"/>
      <c r="B529" s="319"/>
      <c r="C529" s="224"/>
      <c r="D529" s="12"/>
      <c r="E529" s="12"/>
      <c r="F529" s="12"/>
      <c r="G529" s="316"/>
      <c r="H529" s="316"/>
      <c r="I529" s="131"/>
      <c r="J529" s="317"/>
      <c r="K529" s="318"/>
      <c r="L529" s="221"/>
      <c r="M529" s="221"/>
      <c r="N529" s="221"/>
      <c r="O529" s="221"/>
      <c r="P529" s="222"/>
      <c r="Q529" s="222"/>
      <c r="R529" s="222"/>
      <c r="S529" s="12"/>
      <c r="T529" s="315"/>
      <c r="U529" s="221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</row>
    <row r="530" spans="1:43" s="46" customFormat="1">
      <c r="A530" s="53"/>
      <c r="B530" s="12"/>
      <c r="C530" s="224"/>
      <c r="D530" s="12"/>
      <c r="E530" s="12"/>
      <c r="F530" s="12"/>
      <c r="G530" s="316"/>
      <c r="H530" s="316"/>
      <c r="I530" s="131"/>
      <c r="J530" s="317"/>
      <c r="K530" s="318"/>
      <c r="L530" s="221"/>
      <c r="M530" s="221"/>
      <c r="N530" s="221"/>
      <c r="O530" s="221"/>
      <c r="P530" s="222"/>
      <c r="Q530" s="222"/>
      <c r="R530" s="222"/>
      <c r="S530" s="12"/>
      <c r="T530" s="315"/>
      <c r="U530" s="221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</row>
    <row r="531" spans="1:43" s="46" customFormat="1">
      <c r="A531" s="53"/>
      <c r="B531" s="12"/>
      <c r="C531" s="224"/>
      <c r="D531" s="12"/>
      <c r="E531" s="12"/>
      <c r="F531" s="12"/>
      <c r="G531" s="316"/>
      <c r="H531" s="316"/>
      <c r="I531" s="131"/>
      <c r="J531" s="317"/>
      <c r="K531" s="318"/>
      <c r="L531" s="221"/>
      <c r="M531" s="221"/>
      <c r="N531" s="221"/>
      <c r="O531" s="221"/>
      <c r="P531" s="222"/>
      <c r="Q531" s="222"/>
      <c r="R531" s="222"/>
      <c r="S531" s="12"/>
      <c r="T531" s="315"/>
      <c r="U531" s="221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</row>
    <row r="532" spans="1:43" s="46" customFormat="1">
      <c r="A532" s="53"/>
      <c r="B532" s="12"/>
      <c r="C532" s="224"/>
      <c r="D532" s="12"/>
      <c r="E532" s="12"/>
      <c r="F532" s="12"/>
      <c r="G532" s="316"/>
      <c r="H532" s="316"/>
      <c r="I532" s="131"/>
      <c r="J532" s="317"/>
      <c r="K532" s="318"/>
      <c r="L532" s="221"/>
      <c r="M532" s="221"/>
      <c r="N532" s="221"/>
      <c r="O532" s="221"/>
      <c r="P532" s="222"/>
      <c r="Q532" s="222"/>
      <c r="R532" s="222"/>
      <c r="S532" s="12"/>
      <c r="T532" s="315"/>
      <c r="U532" s="221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</row>
    <row r="533" spans="1:43" s="46" customFormat="1">
      <c r="A533" s="53"/>
      <c r="B533" s="12"/>
      <c r="C533" s="224"/>
      <c r="D533" s="12"/>
      <c r="E533" s="12"/>
      <c r="F533" s="12"/>
      <c r="G533" s="316"/>
      <c r="H533" s="316"/>
      <c r="I533" s="131"/>
      <c r="J533" s="317"/>
      <c r="K533" s="318"/>
      <c r="L533" s="221"/>
      <c r="M533" s="221"/>
      <c r="N533" s="221"/>
      <c r="O533" s="221"/>
      <c r="P533" s="222"/>
      <c r="Q533" s="222"/>
      <c r="R533" s="222"/>
      <c r="S533" s="12"/>
      <c r="T533" s="315"/>
      <c r="U533" s="221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</row>
    <row r="534" spans="1:43" s="46" customFormat="1">
      <c r="A534" s="53"/>
      <c r="B534" s="12"/>
      <c r="C534" s="224"/>
      <c r="D534" s="12"/>
      <c r="E534" s="12"/>
      <c r="F534" s="12"/>
      <c r="G534" s="316"/>
      <c r="H534" s="316"/>
      <c r="I534" s="131"/>
      <c r="J534" s="317"/>
      <c r="K534" s="318"/>
      <c r="L534" s="221"/>
      <c r="M534" s="221"/>
      <c r="N534" s="221"/>
      <c r="O534" s="221"/>
      <c r="P534" s="222"/>
      <c r="Q534" s="222"/>
      <c r="R534" s="222"/>
      <c r="S534" s="12"/>
      <c r="T534" s="315"/>
      <c r="U534" s="221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</row>
    <row r="535" spans="1:43" s="46" customFormat="1">
      <c r="A535" s="53"/>
      <c r="B535" s="12"/>
      <c r="C535" s="224"/>
      <c r="D535" s="12"/>
      <c r="E535" s="12"/>
      <c r="F535" s="12"/>
      <c r="G535" s="316"/>
      <c r="H535" s="316"/>
      <c r="I535" s="131"/>
      <c r="J535" s="317"/>
      <c r="K535" s="318"/>
      <c r="L535" s="221"/>
      <c r="M535" s="221"/>
      <c r="N535" s="221"/>
      <c r="O535" s="221"/>
      <c r="P535" s="222"/>
      <c r="Q535" s="222"/>
      <c r="R535" s="222"/>
      <c r="S535" s="12"/>
      <c r="T535" s="315"/>
      <c r="U535" s="221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</row>
    <row r="536" spans="1:43" s="46" customFormat="1">
      <c r="A536" s="53"/>
      <c r="B536" s="12"/>
      <c r="C536" s="224"/>
      <c r="D536" s="12"/>
      <c r="E536" s="12"/>
      <c r="F536" s="12"/>
      <c r="G536" s="316"/>
      <c r="H536" s="316"/>
      <c r="I536" s="131"/>
      <c r="J536" s="317"/>
      <c r="K536" s="318"/>
      <c r="L536" s="221"/>
      <c r="M536" s="221"/>
      <c r="N536" s="221"/>
      <c r="O536" s="221"/>
      <c r="P536" s="222"/>
      <c r="Q536" s="222"/>
      <c r="R536" s="222"/>
      <c r="S536" s="12"/>
      <c r="T536" s="315"/>
      <c r="U536" s="221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</row>
    <row r="537" spans="1:43" s="46" customFormat="1">
      <c r="A537" s="53"/>
      <c r="B537" s="12"/>
      <c r="C537" s="224"/>
      <c r="D537" s="12"/>
      <c r="E537" s="12"/>
      <c r="F537" s="12"/>
      <c r="G537" s="316"/>
      <c r="H537" s="316"/>
      <c r="I537" s="131"/>
      <c r="J537" s="317"/>
      <c r="K537" s="318"/>
      <c r="L537" s="221"/>
      <c r="M537" s="221"/>
      <c r="N537" s="221"/>
      <c r="O537" s="221"/>
      <c r="P537" s="222"/>
      <c r="Q537" s="222"/>
      <c r="R537" s="222"/>
      <c r="S537" s="12"/>
      <c r="T537" s="315"/>
      <c r="U537" s="221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</row>
    <row r="538" spans="1:43" s="46" customFormat="1">
      <c r="A538" s="53"/>
      <c r="B538" s="12"/>
      <c r="C538" s="224"/>
      <c r="D538" s="12"/>
      <c r="E538" s="12"/>
      <c r="F538" s="12"/>
      <c r="G538" s="316"/>
      <c r="H538" s="316"/>
      <c r="I538" s="131"/>
      <c r="J538" s="317"/>
      <c r="K538" s="318"/>
      <c r="L538" s="221"/>
      <c r="M538" s="221"/>
      <c r="N538" s="221"/>
      <c r="O538" s="221"/>
      <c r="P538" s="222"/>
      <c r="Q538" s="222"/>
      <c r="R538" s="222"/>
      <c r="S538" s="12"/>
      <c r="T538" s="315"/>
      <c r="U538" s="221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</row>
    <row r="539" spans="1:43" s="46" customFormat="1">
      <c r="A539" s="53"/>
      <c r="B539" s="12"/>
      <c r="C539" s="224"/>
      <c r="D539" s="12"/>
      <c r="E539" s="12"/>
      <c r="F539" s="12"/>
      <c r="G539" s="316"/>
      <c r="H539" s="316"/>
      <c r="I539" s="131"/>
      <c r="J539" s="317"/>
      <c r="K539" s="318"/>
      <c r="L539" s="221"/>
      <c r="M539" s="221"/>
      <c r="N539" s="221"/>
      <c r="O539" s="221"/>
      <c r="P539" s="222"/>
      <c r="Q539" s="222"/>
      <c r="R539" s="222"/>
      <c r="S539" s="12"/>
      <c r="T539" s="315"/>
      <c r="U539" s="221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</row>
    <row r="540" spans="1:43" s="46" customFormat="1">
      <c r="A540" s="53"/>
      <c r="B540" s="12"/>
      <c r="C540" s="224"/>
      <c r="D540" s="12"/>
      <c r="E540" s="12"/>
      <c r="F540" s="12"/>
      <c r="G540" s="316"/>
      <c r="H540" s="316"/>
      <c r="I540" s="131"/>
      <c r="J540" s="317"/>
      <c r="K540" s="222"/>
      <c r="L540" s="221"/>
      <c r="M540" s="221"/>
      <c r="N540" s="221"/>
      <c r="O540" s="221"/>
      <c r="P540" s="222"/>
      <c r="Q540" s="222"/>
      <c r="R540" s="222"/>
      <c r="S540" s="12"/>
      <c r="T540" s="315"/>
      <c r="U540" s="221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</row>
    <row r="541" spans="1:43" s="46" customFormat="1">
      <c r="A541" s="53"/>
      <c r="B541" s="12"/>
      <c r="C541" s="224"/>
      <c r="D541" s="12"/>
      <c r="E541" s="12"/>
      <c r="F541" s="12"/>
      <c r="G541" s="316"/>
      <c r="H541" s="316"/>
      <c r="I541" s="131"/>
      <c r="J541" s="317"/>
      <c r="K541" s="318"/>
      <c r="L541" s="221"/>
      <c r="M541" s="221"/>
      <c r="N541" s="221"/>
      <c r="O541" s="221"/>
      <c r="P541" s="222"/>
      <c r="Q541" s="222"/>
      <c r="R541" s="222"/>
      <c r="S541" s="12"/>
      <c r="T541" s="315"/>
      <c r="U541" s="221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</row>
    <row r="542" spans="1:43" s="46" customFormat="1">
      <c r="A542" s="53"/>
      <c r="B542" s="12"/>
      <c r="C542" s="224"/>
      <c r="D542" s="12"/>
      <c r="E542" s="12"/>
      <c r="F542" s="12"/>
      <c r="G542" s="316"/>
      <c r="H542" s="316"/>
      <c r="I542" s="131"/>
      <c r="J542" s="317"/>
      <c r="K542" s="318"/>
      <c r="L542" s="221"/>
      <c r="M542" s="221"/>
      <c r="N542" s="221"/>
      <c r="O542" s="221"/>
      <c r="P542" s="222"/>
      <c r="Q542" s="222"/>
      <c r="R542" s="222"/>
      <c r="S542" s="12"/>
      <c r="T542" s="315"/>
      <c r="U542" s="221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</row>
    <row r="543" spans="1:43" s="46" customFormat="1">
      <c r="A543" s="53"/>
      <c r="B543" s="12"/>
      <c r="C543" s="224"/>
      <c r="D543" s="12"/>
      <c r="E543" s="12"/>
      <c r="F543" s="12"/>
      <c r="G543" s="316"/>
      <c r="H543" s="316"/>
      <c r="I543" s="131"/>
      <c r="J543" s="317"/>
      <c r="K543" s="318"/>
      <c r="L543" s="221"/>
      <c r="M543" s="221"/>
      <c r="N543" s="221"/>
      <c r="O543" s="221"/>
      <c r="P543" s="222"/>
      <c r="Q543" s="222"/>
      <c r="R543" s="222"/>
      <c r="S543" s="316"/>
      <c r="T543" s="315"/>
      <c r="U543" s="221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</row>
    <row r="544" spans="1:43" s="46" customFormat="1">
      <c r="A544" s="53"/>
      <c r="B544" s="319"/>
      <c r="C544" s="126"/>
      <c r="D544" s="12"/>
      <c r="E544" s="12"/>
      <c r="F544" s="12"/>
      <c r="G544" s="316"/>
      <c r="H544" s="316"/>
      <c r="I544" s="131"/>
      <c r="J544" s="317"/>
      <c r="K544" s="318"/>
      <c r="L544" s="221"/>
      <c r="M544" s="221"/>
      <c r="N544" s="221"/>
      <c r="O544" s="221"/>
      <c r="P544" s="222"/>
      <c r="Q544" s="222"/>
      <c r="R544" s="222"/>
      <c r="S544" s="12"/>
      <c r="T544" s="315"/>
      <c r="U544" s="221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</row>
    <row r="545" spans="1:43" s="46" customFormat="1">
      <c r="A545" s="53"/>
      <c r="B545" s="12"/>
      <c r="C545" s="224"/>
      <c r="D545" s="12"/>
      <c r="E545" s="12"/>
      <c r="F545" s="12"/>
      <c r="G545" s="316"/>
      <c r="H545" s="316"/>
      <c r="I545" s="131"/>
      <c r="J545" s="317"/>
      <c r="K545" s="318"/>
      <c r="L545" s="221"/>
      <c r="M545" s="221"/>
      <c r="N545" s="221"/>
      <c r="O545" s="221"/>
      <c r="P545" s="222"/>
      <c r="Q545" s="222"/>
      <c r="R545" s="222"/>
      <c r="S545" s="12"/>
      <c r="T545" s="315"/>
      <c r="U545" s="221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</row>
    <row r="546" spans="1:43" s="46" customFormat="1">
      <c r="A546" s="53"/>
      <c r="B546" s="12"/>
      <c r="C546" s="224"/>
      <c r="D546" s="12"/>
      <c r="E546" s="12"/>
      <c r="F546" s="12"/>
      <c r="G546" s="316"/>
      <c r="H546" s="316"/>
      <c r="I546" s="131"/>
      <c r="J546" s="317"/>
      <c r="K546" s="318"/>
      <c r="L546" s="221"/>
      <c r="M546" s="221"/>
      <c r="N546" s="221"/>
      <c r="O546" s="221"/>
      <c r="P546" s="222"/>
      <c r="Q546" s="222"/>
      <c r="R546" s="222"/>
      <c r="S546" s="12"/>
      <c r="T546" s="315"/>
      <c r="U546" s="221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</row>
    <row r="547" spans="1:43" s="46" customFormat="1">
      <c r="A547" s="53"/>
      <c r="B547" s="12"/>
      <c r="C547" s="224"/>
      <c r="D547" s="12"/>
      <c r="E547" s="12"/>
      <c r="F547" s="12"/>
      <c r="G547" s="316"/>
      <c r="H547" s="316"/>
      <c r="I547" s="131"/>
      <c r="J547" s="317"/>
      <c r="K547" s="318"/>
      <c r="L547" s="221"/>
      <c r="M547" s="221"/>
      <c r="N547" s="221"/>
      <c r="O547" s="221"/>
      <c r="P547" s="222"/>
      <c r="Q547" s="222"/>
      <c r="R547" s="222"/>
      <c r="S547" s="12"/>
      <c r="T547" s="315"/>
      <c r="U547" s="221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</row>
    <row r="548" spans="1:43" s="46" customFormat="1">
      <c r="A548" s="53"/>
      <c r="B548" s="12"/>
      <c r="C548" s="224"/>
      <c r="D548" s="12"/>
      <c r="E548" s="12"/>
      <c r="F548" s="12"/>
      <c r="G548" s="316"/>
      <c r="H548" s="316"/>
      <c r="I548" s="131"/>
      <c r="J548" s="317"/>
      <c r="K548" s="318"/>
      <c r="L548" s="221"/>
      <c r="M548" s="221"/>
      <c r="N548" s="221"/>
      <c r="O548" s="221"/>
      <c r="P548" s="222"/>
      <c r="Q548" s="222"/>
      <c r="R548" s="222"/>
      <c r="S548" s="12"/>
      <c r="T548" s="315"/>
      <c r="U548" s="221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</row>
    <row r="549" spans="1:43" s="46" customFormat="1">
      <c r="A549" s="53"/>
      <c r="B549" s="12"/>
      <c r="C549" s="224"/>
      <c r="D549" s="12"/>
      <c r="E549" s="12"/>
      <c r="F549" s="12"/>
      <c r="G549" s="316"/>
      <c r="H549" s="316"/>
      <c r="I549" s="131"/>
      <c r="J549" s="317"/>
      <c r="K549" s="318"/>
      <c r="L549" s="221"/>
      <c r="M549" s="221"/>
      <c r="N549" s="221"/>
      <c r="O549" s="221"/>
      <c r="P549" s="222"/>
      <c r="Q549" s="222"/>
      <c r="R549" s="222"/>
      <c r="S549" s="12"/>
      <c r="T549" s="315"/>
      <c r="U549" s="221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</row>
    <row r="550" spans="1:43" s="46" customFormat="1">
      <c r="A550" s="53"/>
      <c r="B550" s="12"/>
      <c r="C550" s="224"/>
      <c r="D550" s="12"/>
      <c r="E550" s="12"/>
      <c r="F550" s="12"/>
      <c r="G550" s="316"/>
      <c r="H550" s="316"/>
      <c r="I550" s="131"/>
      <c r="J550" s="317"/>
      <c r="K550" s="318"/>
      <c r="L550" s="221"/>
      <c r="M550" s="221"/>
      <c r="N550" s="221"/>
      <c r="O550" s="221"/>
      <c r="P550" s="222"/>
      <c r="Q550" s="222"/>
      <c r="R550" s="222"/>
      <c r="S550" s="12"/>
      <c r="T550" s="315"/>
      <c r="U550" s="221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</row>
    <row r="551" spans="1:43" s="46" customFormat="1">
      <c r="A551" s="53"/>
      <c r="B551" s="12"/>
      <c r="C551" s="224"/>
      <c r="D551" s="12"/>
      <c r="E551" s="12"/>
      <c r="F551" s="12"/>
      <c r="G551" s="316"/>
      <c r="H551" s="316"/>
      <c r="I551" s="131"/>
      <c r="J551" s="317"/>
      <c r="K551" s="318"/>
      <c r="L551" s="221"/>
      <c r="M551" s="221"/>
      <c r="N551" s="221"/>
      <c r="O551" s="221"/>
      <c r="P551" s="222"/>
      <c r="Q551" s="222"/>
      <c r="R551" s="222"/>
      <c r="S551" s="12"/>
      <c r="T551" s="315"/>
      <c r="U551" s="221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</row>
    <row r="552" spans="1:43" s="46" customFormat="1">
      <c r="A552" s="53"/>
      <c r="B552" s="12"/>
      <c r="C552" s="224"/>
      <c r="D552" s="12"/>
      <c r="E552" s="12"/>
      <c r="F552" s="12"/>
      <c r="G552" s="316"/>
      <c r="H552" s="316"/>
      <c r="I552" s="131"/>
      <c r="J552" s="317"/>
      <c r="K552" s="318"/>
      <c r="L552" s="221"/>
      <c r="M552" s="221"/>
      <c r="N552" s="221"/>
      <c r="O552" s="221"/>
      <c r="P552" s="222"/>
      <c r="Q552" s="222"/>
      <c r="R552" s="222"/>
      <c r="S552" s="12"/>
      <c r="T552" s="315"/>
      <c r="U552" s="221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</row>
    <row r="553" spans="1:43" s="46" customFormat="1">
      <c r="A553" s="53"/>
      <c r="B553" s="12"/>
      <c r="C553" s="224"/>
      <c r="D553" s="12"/>
      <c r="E553" s="12"/>
      <c r="F553" s="12"/>
      <c r="G553" s="316"/>
      <c r="H553" s="316"/>
      <c r="I553" s="131"/>
      <c r="J553" s="317"/>
      <c r="K553" s="318"/>
      <c r="L553" s="221"/>
      <c r="M553" s="221"/>
      <c r="N553" s="221"/>
      <c r="O553" s="221"/>
      <c r="P553" s="222"/>
      <c r="Q553" s="222"/>
      <c r="R553" s="222"/>
      <c r="S553" s="12"/>
      <c r="T553" s="315"/>
      <c r="U553" s="221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</row>
    <row r="554" spans="1:43" s="46" customFormat="1">
      <c r="A554" s="53"/>
      <c r="B554" s="12"/>
      <c r="C554" s="224"/>
      <c r="D554" s="12"/>
      <c r="E554" s="12"/>
      <c r="F554" s="12"/>
      <c r="G554" s="320"/>
      <c r="H554" s="316"/>
      <c r="I554" s="131"/>
      <c r="J554" s="317"/>
      <c r="K554" s="318"/>
      <c r="L554" s="221"/>
      <c r="M554" s="221"/>
      <c r="N554" s="221"/>
      <c r="O554" s="221"/>
      <c r="P554" s="222"/>
      <c r="Q554" s="222"/>
      <c r="R554" s="222"/>
      <c r="S554" s="12"/>
      <c r="T554" s="315"/>
      <c r="U554" s="221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</row>
    <row r="555" spans="1:43" s="46" customFormat="1">
      <c r="A555" s="53"/>
      <c r="B555" s="12"/>
      <c r="C555" s="224"/>
      <c r="D555" s="12"/>
      <c r="E555" s="12"/>
      <c r="F555" s="12"/>
      <c r="G555" s="316"/>
      <c r="H555" s="316"/>
      <c r="I555" s="131"/>
      <c r="J555" s="317"/>
      <c r="K555" s="222"/>
      <c r="L555" s="221"/>
      <c r="M555" s="221"/>
      <c r="N555" s="221"/>
      <c r="O555" s="221"/>
      <c r="P555" s="222"/>
      <c r="Q555" s="222"/>
      <c r="R555" s="222"/>
      <c r="S555" s="12"/>
      <c r="T555" s="315"/>
      <c r="U555" s="221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</row>
    <row r="556" spans="1:43" s="46" customFormat="1">
      <c r="A556" s="53"/>
      <c r="B556" s="12"/>
      <c r="C556" s="224"/>
      <c r="D556" s="12"/>
      <c r="E556" s="12"/>
      <c r="F556" s="12"/>
      <c r="G556" s="316"/>
      <c r="H556" s="316"/>
      <c r="I556" s="131"/>
      <c r="J556" s="317"/>
      <c r="K556" s="318"/>
      <c r="L556" s="221"/>
      <c r="M556" s="221"/>
      <c r="N556" s="221"/>
      <c r="O556" s="221"/>
      <c r="P556" s="222"/>
      <c r="Q556" s="222"/>
      <c r="R556" s="222"/>
      <c r="S556" s="12"/>
      <c r="T556" s="315"/>
      <c r="U556" s="221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</row>
    <row r="557" spans="1:43" s="46" customFormat="1">
      <c r="A557" s="53"/>
      <c r="B557" s="12"/>
      <c r="C557" s="224"/>
      <c r="D557" s="12"/>
      <c r="E557" s="12"/>
      <c r="F557" s="12"/>
      <c r="G557" s="316"/>
      <c r="H557" s="316"/>
      <c r="I557" s="131"/>
      <c r="J557" s="317"/>
      <c r="K557" s="318"/>
      <c r="L557" s="221"/>
      <c r="M557" s="221"/>
      <c r="N557" s="221"/>
      <c r="O557" s="221"/>
      <c r="P557" s="222"/>
      <c r="Q557" s="222"/>
      <c r="R557" s="222"/>
      <c r="S557" s="12"/>
      <c r="T557" s="315"/>
      <c r="U557" s="221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</row>
    <row r="558" spans="1:43" s="46" customFormat="1">
      <c r="A558" s="53"/>
      <c r="B558" s="12"/>
      <c r="C558" s="224"/>
      <c r="D558" s="12"/>
      <c r="E558" s="12"/>
      <c r="F558" s="12"/>
      <c r="G558" s="316"/>
      <c r="H558" s="316"/>
      <c r="I558" s="131"/>
      <c r="J558" s="317"/>
      <c r="K558" s="318"/>
      <c r="L558" s="221"/>
      <c r="M558" s="221"/>
      <c r="N558" s="221"/>
      <c r="O558" s="221"/>
      <c r="P558" s="222"/>
      <c r="Q558" s="222"/>
      <c r="R558" s="222"/>
      <c r="S558" s="316"/>
      <c r="T558" s="315"/>
      <c r="U558" s="221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</row>
    <row r="559" spans="1:43" s="46" customFormat="1">
      <c r="A559" s="53"/>
      <c r="B559" s="319"/>
      <c r="C559" s="224"/>
      <c r="D559" s="12"/>
      <c r="E559" s="12"/>
      <c r="F559" s="12"/>
      <c r="G559" s="316"/>
      <c r="H559" s="316"/>
      <c r="I559" s="131"/>
      <c r="J559" s="317"/>
      <c r="K559" s="318"/>
      <c r="L559" s="221"/>
      <c r="M559" s="221"/>
      <c r="N559" s="221"/>
      <c r="O559" s="221"/>
      <c r="P559" s="222"/>
      <c r="Q559" s="222"/>
      <c r="R559" s="222"/>
      <c r="S559" s="12"/>
      <c r="T559" s="315"/>
      <c r="U559" s="221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</row>
    <row r="560" spans="1:43" s="46" customFormat="1">
      <c r="A560" s="53"/>
      <c r="B560" s="12"/>
      <c r="C560" s="224"/>
      <c r="D560" s="12"/>
      <c r="E560" s="12"/>
      <c r="F560" s="12"/>
      <c r="G560" s="316"/>
      <c r="H560" s="316"/>
      <c r="I560" s="131"/>
      <c r="J560" s="317"/>
      <c r="K560" s="318"/>
      <c r="L560" s="221"/>
      <c r="M560" s="221"/>
      <c r="N560" s="221"/>
      <c r="O560" s="221"/>
      <c r="P560" s="222"/>
      <c r="Q560" s="222"/>
      <c r="R560" s="222"/>
      <c r="S560" s="12"/>
      <c r="T560" s="315"/>
      <c r="U560" s="221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</row>
    <row r="561" spans="1:43" s="46" customFormat="1">
      <c r="A561" s="53"/>
      <c r="B561" s="12"/>
      <c r="C561" s="224"/>
      <c r="D561" s="12"/>
      <c r="E561" s="12"/>
      <c r="F561" s="12"/>
      <c r="G561" s="316"/>
      <c r="H561" s="316"/>
      <c r="I561" s="131"/>
      <c r="J561" s="317"/>
      <c r="K561" s="318"/>
      <c r="L561" s="221"/>
      <c r="M561" s="221"/>
      <c r="N561" s="221"/>
      <c r="O561" s="221"/>
      <c r="P561" s="222"/>
      <c r="Q561" s="222"/>
      <c r="R561" s="222"/>
      <c r="S561" s="12"/>
      <c r="T561" s="315"/>
      <c r="U561" s="221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</row>
    <row r="562" spans="1:43" s="46" customFormat="1">
      <c r="A562" s="53"/>
      <c r="B562" s="12"/>
      <c r="C562" s="224"/>
      <c r="D562" s="12"/>
      <c r="E562" s="12"/>
      <c r="F562" s="12"/>
      <c r="G562" s="316"/>
      <c r="H562" s="316"/>
      <c r="I562" s="131"/>
      <c r="J562" s="317"/>
      <c r="K562" s="318"/>
      <c r="L562" s="221"/>
      <c r="M562" s="221"/>
      <c r="N562" s="221"/>
      <c r="O562" s="221"/>
      <c r="P562" s="222"/>
      <c r="Q562" s="222"/>
      <c r="R562" s="222"/>
      <c r="S562" s="12"/>
      <c r="T562" s="315"/>
      <c r="U562" s="221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</row>
    <row r="563" spans="1:43" s="46" customFormat="1">
      <c r="A563" s="53"/>
      <c r="B563" s="12"/>
      <c r="C563" s="224"/>
      <c r="D563" s="12"/>
      <c r="E563" s="12"/>
      <c r="F563" s="12"/>
      <c r="G563" s="316"/>
      <c r="H563" s="316"/>
      <c r="I563" s="131"/>
      <c r="J563" s="317"/>
      <c r="K563" s="318"/>
      <c r="L563" s="221"/>
      <c r="M563" s="221"/>
      <c r="N563" s="221"/>
      <c r="O563" s="221"/>
      <c r="P563" s="222"/>
      <c r="Q563" s="222"/>
      <c r="R563" s="222"/>
      <c r="S563" s="12"/>
      <c r="T563" s="315"/>
      <c r="U563" s="221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</row>
    <row r="564" spans="1:43" s="46" customFormat="1">
      <c r="A564" s="53"/>
      <c r="B564" s="12"/>
      <c r="C564" s="224"/>
      <c r="D564" s="12"/>
      <c r="E564" s="12"/>
      <c r="F564" s="12"/>
      <c r="G564" s="316"/>
      <c r="H564" s="316"/>
      <c r="I564" s="131"/>
      <c r="J564" s="317"/>
      <c r="K564" s="318"/>
      <c r="L564" s="221"/>
      <c r="M564" s="221"/>
      <c r="N564" s="221"/>
      <c r="O564" s="221"/>
      <c r="P564" s="222"/>
      <c r="Q564" s="222"/>
      <c r="R564" s="222"/>
      <c r="S564" s="12"/>
      <c r="T564" s="315"/>
      <c r="U564" s="221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</row>
    <row r="565" spans="1:43" s="46" customFormat="1">
      <c r="A565" s="53"/>
      <c r="B565" s="12"/>
      <c r="C565" s="224"/>
      <c r="D565" s="12"/>
      <c r="E565" s="12"/>
      <c r="F565" s="12"/>
      <c r="G565" s="316"/>
      <c r="H565" s="316"/>
      <c r="I565" s="131"/>
      <c r="J565" s="317"/>
      <c r="K565" s="318"/>
      <c r="L565" s="221"/>
      <c r="M565" s="221"/>
      <c r="N565" s="221"/>
      <c r="O565" s="221"/>
      <c r="P565" s="222"/>
      <c r="Q565" s="222"/>
      <c r="R565" s="222"/>
      <c r="S565" s="12"/>
      <c r="T565" s="315"/>
      <c r="U565" s="221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</row>
    <row r="566" spans="1:43" s="46" customFormat="1">
      <c r="A566" s="53"/>
      <c r="B566" s="12"/>
      <c r="C566" s="224"/>
      <c r="D566" s="12"/>
      <c r="E566" s="12"/>
      <c r="F566" s="12"/>
      <c r="G566" s="316"/>
      <c r="H566" s="316"/>
      <c r="I566" s="131"/>
      <c r="J566" s="317"/>
      <c r="K566" s="318"/>
      <c r="L566" s="221"/>
      <c r="M566" s="221"/>
      <c r="N566" s="221"/>
      <c r="O566" s="221"/>
      <c r="P566" s="222"/>
      <c r="Q566" s="222"/>
      <c r="R566" s="222"/>
      <c r="S566" s="12"/>
      <c r="T566" s="315"/>
      <c r="U566" s="221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</row>
    <row r="567" spans="1:43" s="46" customFormat="1">
      <c r="A567" s="53"/>
      <c r="B567" s="12"/>
      <c r="C567" s="224"/>
      <c r="D567" s="12"/>
      <c r="E567" s="12"/>
      <c r="F567" s="12"/>
      <c r="G567" s="316"/>
      <c r="H567" s="316"/>
      <c r="I567" s="131"/>
      <c r="J567" s="317"/>
      <c r="K567" s="318"/>
      <c r="L567" s="221"/>
      <c r="M567" s="221"/>
      <c r="N567" s="221"/>
      <c r="O567" s="221"/>
      <c r="P567" s="222"/>
      <c r="Q567" s="222"/>
      <c r="R567" s="222"/>
      <c r="S567" s="12"/>
      <c r="T567" s="315"/>
      <c r="U567" s="221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</row>
    <row r="568" spans="1:43" s="46" customFormat="1">
      <c r="A568" s="53"/>
      <c r="B568" s="12"/>
      <c r="C568" s="224"/>
      <c r="D568" s="12"/>
      <c r="E568" s="12"/>
      <c r="F568" s="12"/>
      <c r="G568" s="316"/>
      <c r="H568" s="316"/>
      <c r="I568" s="131"/>
      <c r="J568" s="317"/>
      <c r="K568" s="318"/>
      <c r="L568" s="221"/>
      <c r="M568" s="221"/>
      <c r="N568" s="221"/>
      <c r="O568" s="221"/>
      <c r="P568" s="222"/>
      <c r="Q568" s="222"/>
      <c r="R568" s="222"/>
      <c r="S568" s="12"/>
      <c r="T568" s="315"/>
      <c r="U568" s="221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</row>
    <row r="569" spans="1:43" s="46" customFormat="1">
      <c r="A569" s="53"/>
      <c r="B569" s="12"/>
      <c r="C569" s="224"/>
      <c r="D569" s="12"/>
      <c r="E569" s="12"/>
      <c r="F569" s="12"/>
      <c r="G569" s="316"/>
      <c r="H569" s="316"/>
      <c r="I569" s="131"/>
      <c r="J569" s="317"/>
      <c r="K569" s="318"/>
      <c r="L569" s="221"/>
      <c r="M569" s="221"/>
      <c r="N569" s="221"/>
      <c r="O569" s="221"/>
      <c r="P569" s="222"/>
      <c r="Q569" s="222"/>
      <c r="R569" s="222"/>
      <c r="S569" s="12"/>
      <c r="T569" s="315"/>
      <c r="U569" s="221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</row>
    <row r="570" spans="1:43" s="46" customFormat="1">
      <c r="A570" s="53"/>
      <c r="B570" s="12"/>
      <c r="C570" s="224"/>
      <c r="D570" s="12"/>
      <c r="E570" s="12"/>
      <c r="F570" s="12"/>
      <c r="G570" s="316"/>
      <c r="H570" s="316"/>
      <c r="I570" s="131"/>
      <c r="J570" s="317"/>
      <c r="K570" s="222"/>
      <c r="L570" s="221"/>
      <c r="M570" s="221"/>
      <c r="N570" s="221"/>
      <c r="O570" s="221"/>
      <c r="P570" s="222"/>
      <c r="Q570" s="222"/>
      <c r="R570" s="222"/>
      <c r="S570" s="12"/>
      <c r="T570" s="315"/>
      <c r="U570" s="221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</row>
    <row r="571" spans="1:43" s="46" customFormat="1">
      <c r="A571" s="53"/>
      <c r="B571" s="12"/>
      <c r="C571" s="224"/>
      <c r="D571" s="12"/>
      <c r="E571" s="12"/>
      <c r="F571" s="12"/>
      <c r="G571" s="316"/>
      <c r="H571" s="316"/>
      <c r="I571" s="131"/>
      <c r="J571" s="317"/>
      <c r="K571" s="318"/>
      <c r="L571" s="221"/>
      <c r="M571" s="221"/>
      <c r="N571" s="221"/>
      <c r="O571" s="221"/>
      <c r="P571" s="222"/>
      <c r="Q571" s="222"/>
      <c r="R571" s="222"/>
      <c r="S571" s="12"/>
      <c r="T571" s="315"/>
      <c r="U571" s="221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</row>
    <row r="572" spans="1:43" s="46" customFormat="1">
      <c r="A572" s="53"/>
      <c r="B572" s="12"/>
      <c r="C572" s="224"/>
      <c r="D572" s="12"/>
      <c r="E572" s="12"/>
      <c r="F572" s="12"/>
      <c r="G572" s="316"/>
      <c r="H572" s="316"/>
      <c r="I572" s="131"/>
      <c r="J572" s="317"/>
      <c r="K572" s="318"/>
      <c r="L572" s="221"/>
      <c r="M572" s="221"/>
      <c r="N572" s="221"/>
      <c r="O572" s="221"/>
      <c r="P572" s="222"/>
      <c r="Q572" s="222"/>
      <c r="R572" s="222"/>
      <c r="S572" s="12"/>
      <c r="T572" s="315"/>
      <c r="U572" s="221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</row>
    <row r="573" spans="1:43" s="46" customFormat="1">
      <c r="A573" s="53"/>
      <c r="B573" s="12"/>
      <c r="C573" s="224"/>
      <c r="D573" s="12"/>
      <c r="E573" s="12"/>
      <c r="F573" s="12"/>
      <c r="G573" s="316"/>
      <c r="H573" s="316"/>
      <c r="I573" s="131"/>
      <c r="J573" s="317"/>
      <c r="K573" s="318"/>
      <c r="L573" s="221"/>
      <c r="M573" s="221"/>
      <c r="N573" s="221"/>
      <c r="O573" s="221"/>
      <c r="P573" s="222"/>
      <c r="Q573" s="222"/>
      <c r="R573" s="222"/>
      <c r="S573" s="316"/>
      <c r="T573" s="315"/>
      <c r="U573" s="221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</row>
    <row r="574" spans="1:43" s="46" customFormat="1">
      <c r="A574" s="53"/>
      <c r="B574" s="319"/>
      <c r="C574" s="126"/>
      <c r="D574" s="12"/>
      <c r="E574" s="12"/>
      <c r="F574" s="12"/>
      <c r="G574" s="316"/>
      <c r="H574" s="316"/>
      <c r="I574" s="131"/>
      <c r="J574" s="317"/>
      <c r="K574" s="318"/>
      <c r="L574" s="221"/>
      <c r="M574" s="221"/>
      <c r="N574" s="221"/>
      <c r="O574" s="221"/>
      <c r="P574" s="222"/>
      <c r="Q574" s="222"/>
      <c r="R574" s="222"/>
      <c r="S574" s="12"/>
      <c r="T574" s="315"/>
      <c r="U574" s="221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</row>
    <row r="575" spans="1:43" s="46" customFormat="1">
      <c r="A575" s="53"/>
      <c r="B575" s="12"/>
      <c r="C575" s="224"/>
      <c r="D575" s="12"/>
      <c r="E575" s="12"/>
      <c r="F575" s="12"/>
      <c r="G575" s="316"/>
      <c r="H575" s="316"/>
      <c r="I575" s="131"/>
      <c r="J575" s="317"/>
      <c r="K575" s="318"/>
      <c r="L575" s="221"/>
      <c r="M575" s="221"/>
      <c r="N575" s="221"/>
      <c r="O575" s="221"/>
      <c r="P575" s="222"/>
      <c r="Q575" s="222"/>
      <c r="R575" s="222"/>
      <c r="S575" s="12"/>
      <c r="T575" s="315"/>
      <c r="U575" s="221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</row>
    <row r="576" spans="1:43" s="46" customFormat="1">
      <c r="A576" s="53"/>
      <c r="B576" s="12"/>
      <c r="C576" s="224"/>
      <c r="D576" s="12"/>
      <c r="E576" s="12"/>
      <c r="F576" s="12"/>
      <c r="G576" s="316"/>
      <c r="H576" s="316"/>
      <c r="I576" s="131"/>
      <c r="J576" s="317"/>
      <c r="K576" s="318"/>
      <c r="L576" s="221"/>
      <c r="M576" s="221"/>
      <c r="N576" s="221"/>
      <c r="O576" s="221"/>
      <c r="P576" s="222"/>
      <c r="Q576" s="222"/>
      <c r="R576" s="222"/>
      <c r="S576" s="12"/>
      <c r="T576" s="315"/>
      <c r="U576" s="221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</row>
    <row r="577" spans="1:43" s="46" customFormat="1">
      <c r="A577" s="53"/>
      <c r="B577" s="12"/>
      <c r="C577" s="224"/>
      <c r="D577" s="12"/>
      <c r="E577" s="12"/>
      <c r="F577" s="12"/>
      <c r="G577" s="316"/>
      <c r="H577" s="316"/>
      <c r="I577" s="131"/>
      <c r="J577" s="317"/>
      <c r="K577" s="318"/>
      <c r="L577" s="221"/>
      <c r="M577" s="221"/>
      <c r="N577" s="221"/>
      <c r="O577" s="221"/>
      <c r="P577" s="222"/>
      <c r="Q577" s="222"/>
      <c r="R577" s="222"/>
      <c r="S577" s="12"/>
      <c r="T577" s="315"/>
      <c r="U577" s="221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</row>
    <row r="578" spans="1:43" s="46" customFormat="1">
      <c r="A578" s="53"/>
      <c r="B578" s="12"/>
      <c r="C578" s="224"/>
      <c r="D578" s="12"/>
      <c r="E578" s="12"/>
      <c r="F578" s="12"/>
      <c r="G578" s="316"/>
      <c r="H578" s="316"/>
      <c r="I578" s="131"/>
      <c r="J578" s="317"/>
      <c r="K578" s="318"/>
      <c r="L578" s="221"/>
      <c r="M578" s="221"/>
      <c r="N578" s="221"/>
      <c r="O578" s="221"/>
      <c r="P578" s="222"/>
      <c r="Q578" s="222"/>
      <c r="R578" s="222"/>
      <c r="S578" s="12"/>
      <c r="T578" s="315"/>
      <c r="U578" s="221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</row>
    <row r="579" spans="1:43" s="46" customFormat="1">
      <c r="A579" s="53"/>
      <c r="B579" s="12"/>
      <c r="C579" s="224"/>
      <c r="D579" s="12"/>
      <c r="E579" s="12"/>
      <c r="F579" s="12"/>
      <c r="G579" s="316"/>
      <c r="H579" s="316"/>
      <c r="I579" s="131"/>
      <c r="J579" s="317"/>
      <c r="K579" s="318"/>
      <c r="L579" s="221"/>
      <c r="M579" s="221"/>
      <c r="N579" s="221"/>
      <c r="O579" s="221"/>
      <c r="P579" s="222"/>
      <c r="Q579" s="222"/>
      <c r="R579" s="222"/>
      <c r="S579" s="12"/>
      <c r="T579" s="315"/>
      <c r="U579" s="221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</row>
    <row r="580" spans="1:43" s="46" customFormat="1">
      <c r="A580" s="53"/>
      <c r="B580" s="12"/>
      <c r="C580" s="224"/>
      <c r="D580" s="12"/>
      <c r="E580" s="12"/>
      <c r="F580" s="12"/>
      <c r="G580" s="316"/>
      <c r="H580" s="316"/>
      <c r="I580" s="131"/>
      <c r="J580" s="317"/>
      <c r="K580" s="318"/>
      <c r="L580" s="221"/>
      <c r="M580" s="221"/>
      <c r="N580" s="221"/>
      <c r="O580" s="221"/>
      <c r="P580" s="222"/>
      <c r="Q580" s="222"/>
      <c r="R580" s="222"/>
      <c r="S580" s="12"/>
      <c r="T580" s="315"/>
      <c r="U580" s="221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</row>
    <row r="581" spans="1:43" s="46" customFormat="1">
      <c r="A581" s="53"/>
      <c r="B581" s="12"/>
      <c r="C581" s="224"/>
      <c r="D581" s="12"/>
      <c r="E581" s="12"/>
      <c r="F581" s="12"/>
      <c r="G581" s="316"/>
      <c r="H581" s="316"/>
      <c r="I581" s="131"/>
      <c r="J581" s="317"/>
      <c r="K581" s="318"/>
      <c r="L581" s="221"/>
      <c r="M581" s="221"/>
      <c r="N581" s="221"/>
      <c r="O581" s="221"/>
      <c r="P581" s="222"/>
      <c r="Q581" s="222"/>
      <c r="R581" s="222"/>
      <c r="S581" s="12"/>
      <c r="T581" s="315"/>
      <c r="U581" s="221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</row>
    <row r="582" spans="1:43" s="46" customFormat="1">
      <c r="A582" s="53"/>
      <c r="B582" s="12"/>
      <c r="C582" s="224"/>
      <c r="D582" s="12"/>
      <c r="E582" s="12"/>
      <c r="F582" s="12"/>
      <c r="G582" s="316"/>
      <c r="H582" s="316"/>
      <c r="I582" s="131"/>
      <c r="J582" s="317"/>
      <c r="K582" s="318"/>
      <c r="L582" s="221"/>
      <c r="M582" s="221"/>
      <c r="N582" s="221"/>
      <c r="O582" s="221"/>
      <c r="P582" s="222"/>
      <c r="Q582" s="222"/>
      <c r="R582" s="222"/>
      <c r="S582" s="12"/>
      <c r="T582" s="315"/>
      <c r="U582" s="221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</row>
    <row r="583" spans="1:43" s="46" customFormat="1">
      <c r="A583" s="53"/>
      <c r="B583" s="12"/>
      <c r="C583" s="224"/>
      <c r="D583" s="12"/>
      <c r="E583" s="12"/>
      <c r="F583" s="12"/>
      <c r="G583" s="316"/>
      <c r="H583" s="316"/>
      <c r="I583" s="131"/>
      <c r="J583" s="317"/>
      <c r="K583" s="318"/>
      <c r="L583" s="221"/>
      <c r="M583" s="221"/>
      <c r="N583" s="221"/>
      <c r="O583" s="221"/>
      <c r="P583" s="222"/>
      <c r="Q583" s="222"/>
      <c r="R583" s="222"/>
      <c r="S583" s="12"/>
      <c r="T583" s="315"/>
      <c r="U583" s="221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</row>
    <row r="584" spans="1:43" s="46" customFormat="1">
      <c r="A584" s="53"/>
      <c r="B584" s="12"/>
      <c r="C584" s="224"/>
      <c r="D584" s="12"/>
      <c r="E584" s="12"/>
      <c r="F584" s="12"/>
      <c r="G584" s="316"/>
      <c r="H584" s="316"/>
      <c r="I584" s="131"/>
      <c r="J584" s="317"/>
      <c r="K584" s="318"/>
      <c r="L584" s="221"/>
      <c r="M584" s="221"/>
      <c r="N584" s="221"/>
      <c r="O584" s="221"/>
      <c r="P584" s="222"/>
      <c r="Q584" s="222"/>
      <c r="R584" s="222"/>
      <c r="S584" s="12"/>
      <c r="T584" s="315"/>
      <c r="U584" s="221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</row>
    <row r="585" spans="1:43" s="46" customFormat="1">
      <c r="A585" s="53"/>
      <c r="B585" s="12"/>
      <c r="C585" s="224"/>
      <c r="D585" s="12"/>
      <c r="E585" s="12"/>
      <c r="F585" s="12"/>
      <c r="G585" s="316"/>
      <c r="H585" s="316"/>
      <c r="I585" s="131"/>
      <c r="J585" s="317"/>
      <c r="K585" s="222"/>
      <c r="L585" s="221"/>
      <c r="M585" s="221"/>
      <c r="N585" s="221"/>
      <c r="O585" s="221"/>
      <c r="P585" s="222"/>
      <c r="Q585" s="222"/>
      <c r="R585" s="222"/>
      <c r="S585" s="12"/>
      <c r="T585" s="315"/>
      <c r="U585" s="221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</row>
    <row r="586" spans="1:43" s="46" customFormat="1">
      <c r="A586" s="53"/>
      <c r="B586" s="12"/>
      <c r="C586" s="224"/>
      <c r="D586" s="12"/>
      <c r="E586" s="12"/>
      <c r="F586" s="12"/>
      <c r="G586" s="316"/>
      <c r="H586" s="316"/>
      <c r="I586" s="131"/>
      <c r="J586" s="317"/>
      <c r="K586" s="318"/>
      <c r="L586" s="221"/>
      <c r="M586" s="221"/>
      <c r="N586" s="221"/>
      <c r="O586" s="221"/>
      <c r="P586" s="222"/>
      <c r="Q586" s="222"/>
      <c r="R586" s="222"/>
      <c r="S586" s="12"/>
      <c r="T586" s="315"/>
      <c r="U586" s="221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</row>
    <row r="587" spans="1:43" s="46" customFormat="1">
      <c r="A587" s="53"/>
      <c r="B587" s="12"/>
      <c r="C587" s="224"/>
      <c r="D587" s="12"/>
      <c r="E587" s="12"/>
      <c r="F587" s="12"/>
      <c r="G587" s="316"/>
      <c r="H587" s="316"/>
      <c r="I587" s="131"/>
      <c r="J587" s="317"/>
      <c r="K587" s="318"/>
      <c r="L587" s="221"/>
      <c r="M587" s="221"/>
      <c r="N587" s="221"/>
      <c r="O587" s="221"/>
      <c r="P587" s="222"/>
      <c r="Q587" s="222"/>
      <c r="R587" s="222"/>
      <c r="S587" s="12"/>
      <c r="T587" s="315"/>
      <c r="U587" s="221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</row>
    <row r="588" spans="1:43" s="46" customFormat="1">
      <c r="A588" s="53"/>
      <c r="B588" s="12"/>
      <c r="C588" s="224"/>
      <c r="D588" s="12"/>
      <c r="E588" s="12"/>
      <c r="F588" s="12"/>
      <c r="G588" s="316"/>
      <c r="H588" s="316"/>
      <c r="I588" s="131"/>
      <c r="J588" s="317"/>
      <c r="K588" s="318"/>
      <c r="L588" s="221"/>
      <c r="M588" s="221"/>
      <c r="N588" s="221"/>
      <c r="O588" s="221"/>
      <c r="P588" s="222"/>
      <c r="Q588" s="222"/>
      <c r="R588" s="222"/>
      <c r="S588" s="316"/>
      <c r="T588" s="315"/>
      <c r="U588" s="221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</row>
    <row r="589" spans="1:43" s="46" customFormat="1">
      <c r="A589" s="53"/>
      <c r="B589" s="319"/>
      <c r="C589" s="224"/>
      <c r="D589" s="12"/>
      <c r="E589" s="12"/>
      <c r="F589" s="12"/>
      <c r="G589" s="316"/>
      <c r="H589" s="316"/>
      <c r="I589" s="131"/>
      <c r="J589" s="317"/>
      <c r="K589" s="318"/>
      <c r="L589" s="221"/>
      <c r="M589" s="221"/>
      <c r="N589" s="221"/>
      <c r="O589" s="221"/>
      <c r="P589" s="222"/>
      <c r="Q589" s="222"/>
      <c r="R589" s="222"/>
      <c r="S589" s="12"/>
      <c r="T589" s="315"/>
      <c r="U589" s="221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</row>
    <row r="590" spans="1:43" s="46" customFormat="1">
      <c r="A590" s="53"/>
      <c r="B590" s="12"/>
      <c r="C590" s="12"/>
      <c r="D590" s="12"/>
      <c r="E590" s="12"/>
      <c r="F590" s="12"/>
      <c r="G590" s="316"/>
      <c r="H590" s="316"/>
      <c r="I590" s="131"/>
      <c r="J590" s="317"/>
      <c r="K590" s="318"/>
      <c r="L590" s="221"/>
      <c r="M590" s="221"/>
      <c r="N590" s="221"/>
      <c r="O590" s="221"/>
      <c r="P590" s="222"/>
      <c r="Q590" s="222"/>
      <c r="R590" s="222"/>
      <c r="S590" s="12"/>
      <c r="T590" s="315"/>
      <c r="U590" s="221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</row>
    <row r="591" spans="1:43" s="46" customFormat="1">
      <c r="A591" s="53"/>
      <c r="B591" s="12"/>
      <c r="C591" s="12"/>
      <c r="D591" s="12"/>
      <c r="E591" s="12"/>
      <c r="F591" s="12"/>
      <c r="G591" s="316"/>
      <c r="H591" s="316"/>
      <c r="I591" s="131"/>
      <c r="J591" s="317"/>
      <c r="K591" s="318"/>
      <c r="L591" s="221"/>
      <c r="M591" s="221"/>
      <c r="N591" s="221"/>
      <c r="O591" s="221"/>
      <c r="P591" s="222"/>
      <c r="Q591" s="222"/>
      <c r="R591" s="222"/>
      <c r="S591" s="12"/>
      <c r="T591" s="315"/>
      <c r="U591" s="221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</row>
    <row r="592" spans="1:43" s="46" customFormat="1">
      <c r="A592" s="53"/>
      <c r="B592" s="12"/>
      <c r="C592" s="12"/>
      <c r="D592" s="12"/>
      <c r="E592" s="12"/>
      <c r="F592" s="12"/>
      <c r="G592" s="316"/>
      <c r="H592" s="316"/>
      <c r="I592" s="131"/>
      <c r="J592" s="317"/>
      <c r="K592" s="318"/>
      <c r="L592" s="221"/>
      <c r="M592" s="221"/>
      <c r="N592" s="221"/>
      <c r="O592" s="221"/>
      <c r="P592" s="222"/>
      <c r="Q592" s="222"/>
      <c r="R592" s="222"/>
      <c r="S592" s="12"/>
      <c r="T592" s="315"/>
      <c r="U592" s="221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</row>
    <row r="593" spans="1:43" s="46" customFormat="1">
      <c r="A593" s="53"/>
      <c r="B593" s="12"/>
      <c r="C593" s="12"/>
      <c r="D593" s="12"/>
      <c r="E593" s="12"/>
      <c r="F593" s="12"/>
      <c r="G593" s="316"/>
      <c r="H593" s="316"/>
      <c r="I593" s="131"/>
      <c r="J593" s="317"/>
      <c r="K593" s="318"/>
      <c r="L593" s="221"/>
      <c r="M593" s="221"/>
      <c r="N593" s="221"/>
      <c r="O593" s="221"/>
      <c r="P593" s="222"/>
      <c r="Q593" s="222"/>
      <c r="R593" s="222"/>
      <c r="S593" s="12"/>
      <c r="T593" s="315"/>
      <c r="U593" s="221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</row>
    <row r="594" spans="1:43" s="46" customFormat="1">
      <c r="A594" s="53"/>
      <c r="B594" s="12"/>
      <c r="C594" s="12"/>
      <c r="D594" s="12"/>
      <c r="E594" s="12"/>
      <c r="F594" s="12"/>
      <c r="G594" s="316"/>
      <c r="H594" s="316"/>
      <c r="I594" s="131"/>
      <c r="J594" s="317"/>
      <c r="K594" s="318"/>
      <c r="L594" s="221"/>
      <c r="M594" s="221"/>
      <c r="N594" s="221"/>
      <c r="O594" s="221"/>
      <c r="P594" s="222"/>
      <c r="Q594" s="222"/>
      <c r="R594" s="222"/>
      <c r="S594" s="12"/>
      <c r="T594" s="315"/>
      <c r="U594" s="221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</row>
    <row r="595" spans="1:43" s="46" customFormat="1">
      <c r="A595" s="53"/>
      <c r="B595" s="12"/>
      <c r="C595" s="12"/>
      <c r="D595" s="12"/>
      <c r="E595" s="12"/>
      <c r="F595" s="12"/>
      <c r="G595" s="316"/>
      <c r="H595" s="316"/>
      <c r="I595" s="131"/>
      <c r="J595" s="317"/>
      <c r="K595" s="318"/>
      <c r="L595" s="221"/>
      <c r="M595" s="221"/>
      <c r="N595" s="221"/>
      <c r="O595" s="221"/>
      <c r="P595" s="222"/>
      <c r="Q595" s="222"/>
      <c r="R595" s="222"/>
      <c r="S595" s="12"/>
      <c r="T595" s="315"/>
      <c r="U595" s="221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</row>
    <row r="596" spans="1:43" s="46" customFormat="1">
      <c r="A596" s="53"/>
      <c r="B596" s="12"/>
      <c r="C596" s="12"/>
      <c r="D596" s="12"/>
      <c r="E596" s="12"/>
      <c r="F596" s="12"/>
      <c r="G596" s="316"/>
      <c r="H596" s="316"/>
      <c r="I596" s="131"/>
      <c r="J596" s="317"/>
      <c r="K596" s="318"/>
      <c r="L596" s="221"/>
      <c r="M596" s="221"/>
      <c r="N596" s="221"/>
      <c r="O596" s="221"/>
      <c r="P596" s="222"/>
      <c r="Q596" s="222"/>
      <c r="R596" s="222"/>
      <c r="S596" s="12"/>
      <c r="T596" s="315"/>
      <c r="U596" s="221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</row>
    <row r="597" spans="1:43" s="46" customFormat="1">
      <c r="A597" s="53"/>
      <c r="B597" s="12"/>
      <c r="C597" s="12"/>
      <c r="D597" s="12"/>
      <c r="E597" s="12"/>
      <c r="F597" s="12"/>
      <c r="G597" s="316"/>
      <c r="H597" s="316"/>
      <c r="I597" s="131"/>
      <c r="J597" s="317"/>
      <c r="K597" s="318"/>
      <c r="L597" s="221"/>
      <c r="M597" s="221"/>
      <c r="N597" s="221"/>
      <c r="O597" s="221"/>
      <c r="P597" s="222"/>
      <c r="Q597" s="222"/>
      <c r="R597" s="222"/>
      <c r="S597" s="12"/>
      <c r="T597" s="315"/>
      <c r="U597" s="221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</row>
    <row r="598" spans="1:43" s="46" customFormat="1">
      <c r="A598" s="53"/>
      <c r="B598" s="12"/>
      <c r="C598" s="12"/>
      <c r="D598" s="12"/>
      <c r="E598" s="12"/>
      <c r="F598" s="12"/>
      <c r="G598" s="316"/>
      <c r="H598" s="316"/>
      <c r="I598" s="131"/>
      <c r="J598" s="317"/>
      <c r="K598" s="318"/>
      <c r="L598" s="221"/>
      <c r="M598" s="221"/>
      <c r="N598" s="221"/>
      <c r="O598" s="221"/>
      <c r="P598" s="222"/>
      <c r="Q598" s="222"/>
      <c r="R598" s="222"/>
      <c r="S598" s="12"/>
      <c r="T598" s="315"/>
      <c r="U598" s="221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</row>
    <row r="599" spans="1:43" s="46" customFormat="1">
      <c r="A599" s="53"/>
      <c r="B599" s="12"/>
      <c r="C599" s="12"/>
      <c r="D599" s="12"/>
      <c r="E599" s="12"/>
      <c r="F599" s="12"/>
      <c r="G599" s="320"/>
      <c r="H599" s="316"/>
      <c r="I599" s="131"/>
      <c r="J599" s="317"/>
      <c r="K599" s="318"/>
      <c r="L599" s="221"/>
      <c r="M599" s="221"/>
      <c r="N599" s="221"/>
      <c r="O599" s="221"/>
      <c r="P599" s="222"/>
      <c r="Q599" s="222"/>
      <c r="R599" s="222"/>
      <c r="S599" s="12"/>
      <c r="T599" s="315"/>
      <c r="U599" s="221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</row>
    <row r="600" spans="1:43" s="46" customFormat="1">
      <c r="A600" s="53"/>
      <c r="B600" s="12"/>
      <c r="C600" s="12"/>
      <c r="D600" s="12"/>
      <c r="E600" s="12"/>
      <c r="F600" s="12"/>
      <c r="G600" s="316"/>
      <c r="H600" s="316"/>
      <c r="I600" s="131"/>
      <c r="J600" s="317"/>
      <c r="K600" s="222"/>
      <c r="L600" s="221"/>
      <c r="M600" s="221"/>
      <c r="N600" s="221"/>
      <c r="O600" s="221"/>
      <c r="P600" s="222"/>
      <c r="Q600" s="222"/>
      <c r="R600" s="222"/>
      <c r="S600" s="12"/>
      <c r="T600" s="315"/>
      <c r="U600" s="221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</row>
    <row r="601" spans="1:43" s="46" customFormat="1">
      <c r="A601" s="53"/>
      <c r="B601" s="12"/>
      <c r="C601" s="12"/>
      <c r="D601" s="12"/>
      <c r="E601" s="12"/>
      <c r="F601" s="12"/>
      <c r="G601" s="316"/>
      <c r="H601" s="316"/>
      <c r="I601" s="131"/>
      <c r="J601" s="317"/>
      <c r="K601" s="318"/>
      <c r="L601" s="221"/>
      <c r="M601" s="221"/>
      <c r="N601" s="221"/>
      <c r="O601" s="221"/>
      <c r="P601" s="222"/>
      <c r="Q601" s="222"/>
      <c r="R601" s="222"/>
      <c r="S601" s="12"/>
      <c r="T601" s="315"/>
      <c r="U601" s="221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</row>
    <row r="602" spans="1:43" s="46" customFormat="1">
      <c r="A602" s="53"/>
      <c r="B602" s="12"/>
      <c r="C602" s="12"/>
      <c r="D602" s="12"/>
      <c r="E602" s="12"/>
      <c r="F602" s="12"/>
      <c r="G602" s="316"/>
      <c r="H602" s="316"/>
      <c r="I602" s="131"/>
      <c r="J602" s="317"/>
      <c r="K602" s="318"/>
      <c r="L602" s="221"/>
      <c r="M602" s="221"/>
      <c r="N602" s="221"/>
      <c r="O602" s="221"/>
      <c r="P602" s="222"/>
      <c r="Q602" s="222"/>
      <c r="R602" s="222"/>
      <c r="S602" s="12"/>
      <c r="T602" s="315"/>
      <c r="U602" s="221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</row>
    <row r="603" spans="1:43" s="46" customFormat="1">
      <c r="A603" s="53"/>
      <c r="B603" s="12"/>
      <c r="C603" s="12"/>
      <c r="D603" s="12"/>
      <c r="E603" s="12"/>
      <c r="F603" s="12"/>
      <c r="G603" s="316"/>
      <c r="H603" s="316"/>
      <c r="I603" s="131"/>
      <c r="J603" s="317"/>
      <c r="K603" s="318"/>
      <c r="L603" s="221"/>
      <c r="M603" s="221"/>
      <c r="N603" s="221"/>
      <c r="O603" s="221"/>
      <c r="P603" s="222"/>
      <c r="Q603" s="222"/>
      <c r="R603" s="222"/>
      <c r="S603" s="316"/>
      <c r="T603" s="315"/>
      <c r="U603" s="221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</row>
    <row r="604" spans="1:43" s="46" customFormat="1">
      <c r="A604" s="53"/>
      <c r="B604" s="319"/>
      <c r="C604" s="319"/>
      <c r="D604" s="12"/>
      <c r="E604" s="12"/>
      <c r="F604" s="12"/>
      <c r="G604" s="316"/>
      <c r="H604" s="316"/>
      <c r="I604" s="131"/>
      <c r="J604" s="317"/>
      <c r="K604" s="318"/>
      <c r="L604" s="221"/>
      <c r="M604" s="221"/>
      <c r="N604" s="221"/>
      <c r="O604" s="221"/>
      <c r="P604" s="222"/>
      <c r="Q604" s="222"/>
      <c r="R604" s="222"/>
      <c r="S604" s="12"/>
      <c r="T604" s="315"/>
      <c r="U604" s="221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</row>
    <row r="605" spans="1:43" s="46" customFormat="1">
      <c r="A605" s="53"/>
      <c r="B605" s="12"/>
      <c r="C605" s="12"/>
      <c r="D605" s="12"/>
      <c r="E605" s="12"/>
      <c r="F605" s="12"/>
      <c r="G605" s="316"/>
      <c r="H605" s="316"/>
      <c r="I605" s="131"/>
      <c r="J605" s="317"/>
      <c r="K605" s="318"/>
      <c r="L605" s="221"/>
      <c r="M605" s="221"/>
      <c r="N605" s="221"/>
      <c r="O605" s="221"/>
      <c r="P605" s="222"/>
      <c r="Q605" s="222"/>
      <c r="R605" s="222"/>
      <c r="S605" s="12"/>
      <c r="T605" s="315"/>
      <c r="U605" s="221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</row>
    <row r="606" spans="1:43" s="46" customFormat="1">
      <c r="A606" s="53"/>
      <c r="B606" s="12"/>
      <c r="C606" s="12"/>
      <c r="D606" s="12"/>
      <c r="E606" s="12"/>
      <c r="F606" s="12"/>
      <c r="G606" s="316"/>
      <c r="H606" s="316"/>
      <c r="I606" s="131"/>
      <c r="J606" s="317"/>
      <c r="K606" s="318"/>
      <c r="L606" s="221"/>
      <c r="M606" s="221"/>
      <c r="N606" s="221"/>
      <c r="O606" s="221"/>
      <c r="P606" s="222"/>
      <c r="Q606" s="222"/>
      <c r="R606" s="222"/>
      <c r="S606" s="12"/>
      <c r="T606" s="315"/>
      <c r="U606" s="221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</row>
    <row r="607" spans="1:43" s="46" customFormat="1">
      <c r="A607" s="53"/>
      <c r="B607" s="12"/>
      <c r="C607" s="12"/>
      <c r="D607" s="12"/>
      <c r="E607" s="12"/>
      <c r="F607" s="12"/>
      <c r="G607" s="316"/>
      <c r="H607" s="316"/>
      <c r="I607" s="131"/>
      <c r="J607" s="317"/>
      <c r="K607" s="318"/>
      <c r="L607" s="221"/>
      <c r="M607" s="221"/>
      <c r="N607" s="221"/>
      <c r="O607" s="221"/>
      <c r="P607" s="222"/>
      <c r="Q607" s="222"/>
      <c r="R607" s="222"/>
      <c r="S607" s="12"/>
      <c r="T607" s="315"/>
      <c r="U607" s="221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</row>
    <row r="608" spans="1:43" s="46" customFormat="1">
      <c r="A608" s="53"/>
      <c r="B608" s="12"/>
      <c r="C608" s="12"/>
      <c r="D608" s="12"/>
      <c r="E608" s="12"/>
      <c r="F608" s="12"/>
      <c r="G608" s="316"/>
      <c r="H608" s="316"/>
      <c r="I608" s="131"/>
      <c r="J608" s="317"/>
      <c r="K608" s="318"/>
      <c r="L608" s="221"/>
      <c r="M608" s="221"/>
      <c r="N608" s="221"/>
      <c r="O608" s="221"/>
      <c r="P608" s="222"/>
      <c r="Q608" s="222"/>
      <c r="R608" s="222"/>
      <c r="S608" s="12"/>
      <c r="T608" s="315"/>
      <c r="U608" s="221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</row>
    <row r="609" spans="1:43" s="46" customFormat="1">
      <c r="A609" s="53"/>
      <c r="B609" s="12"/>
      <c r="C609" s="12"/>
      <c r="D609" s="12"/>
      <c r="E609" s="12"/>
      <c r="F609" s="12"/>
      <c r="G609" s="316"/>
      <c r="H609" s="316"/>
      <c r="I609" s="131"/>
      <c r="J609" s="317"/>
      <c r="K609" s="318"/>
      <c r="L609" s="221"/>
      <c r="M609" s="221"/>
      <c r="N609" s="221"/>
      <c r="O609" s="221"/>
      <c r="P609" s="222"/>
      <c r="Q609" s="222"/>
      <c r="R609" s="222"/>
      <c r="S609" s="12"/>
      <c r="T609" s="315"/>
      <c r="U609" s="221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</row>
    <row r="610" spans="1:43" s="46" customFormat="1">
      <c r="A610" s="53"/>
      <c r="B610" s="12"/>
      <c r="C610" s="12"/>
      <c r="D610" s="12"/>
      <c r="E610" s="12"/>
      <c r="F610" s="12"/>
      <c r="G610" s="316"/>
      <c r="H610" s="316"/>
      <c r="I610" s="131"/>
      <c r="J610" s="317"/>
      <c r="K610" s="318"/>
      <c r="L610" s="221"/>
      <c r="M610" s="221"/>
      <c r="N610" s="221"/>
      <c r="O610" s="221"/>
      <c r="P610" s="222"/>
      <c r="Q610" s="222"/>
      <c r="R610" s="222"/>
      <c r="S610" s="12"/>
      <c r="T610" s="315"/>
      <c r="U610" s="221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</row>
    <row r="611" spans="1:43" s="46" customFormat="1">
      <c r="A611" s="53"/>
      <c r="B611" s="12"/>
      <c r="C611" s="12"/>
      <c r="D611" s="12"/>
      <c r="E611" s="12"/>
      <c r="F611" s="12"/>
      <c r="G611" s="316"/>
      <c r="H611" s="316"/>
      <c r="I611" s="131"/>
      <c r="J611" s="317"/>
      <c r="K611" s="318"/>
      <c r="L611" s="221"/>
      <c r="M611" s="221"/>
      <c r="N611" s="221"/>
      <c r="O611" s="221"/>
      <c r="P611" s="222"/>
      <c r="Q611" s="222"/>
      <c r="R611" s="222"/>
      <c r="S611" s="12"/>
      <c r="T611" s="315"/>
      <c r="U611" s="221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</row>
    <row r="612" spans="1:43" s="46" customFormat="1">
      <c r="A612" s="53"/>
      <c r="B612" s="12"/>
      <c r="C612" s="12"/>
      <c r="D612" s="12"/>
      <c r="E612" s="12"/>
      <c r="F612" s="12"/>
      <c r="G612" s="316"/>
      <c r="H612" s="316"/>
      <c r="I612" s="131"/>
      <c r="J612" s="317"/>
      <c r="K612" s="318"/>
      <c r="L612" s="221"/>
      <c r="M612" s="221"/>
      <c r="N612" s="221"/>
      <c r="O612" s="221"/>
      <c r="P612" s="222"/>
      <c r="Q612" s="222"/>
      <c r="R612" s="222"/>
      <c r="S612" s="12"/>
      <c r="T612" s="315"/>
      <c r="U612" s="221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</row>
    <row r="613" spans="1:43" s="46" customFormat="1">
      <c r="A613" s="53"/>
      <c r="B613" s="12"/>
      <c r="C613" s="12"/>
      <c r="D613" s="12"/>
      <c r="E613" s="12"/>
      <c r="F613" s="12"/>
      <c r="G613" s="316"/>
      <c r="H613" s="316"/>
      <c r="I613" s="131"/>
      <c r="J613" s="317"/>
      <c r="K613" s="318"/>
      <c r="L613" s="221"/>
      <c r="M613" s="221"/>
      <c r="N613" s="221"/>
      <c r="O613" s="221"/>
      <c r="P613" s="222"/>
      <c r="Q613" s="222"/>
      <c r="R613" s="222"/>
      <c r="S613" s="12"/>
      <c r="T613" s="315"/>
      <c r="U613" s="221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</row>
    <row r="614" spans="1:43" s="46" customFormat="1">
      <c r="A614" s="53"/>
      <c r="B614" s="12"/>
      <c r="C614" s="12"/>
      <c r="D614" s="12"/>
      <c r="E614" s="12"/>
      <c r="F614" s="12"/>
      <c r="G614" s="316"/>
      <c r="H614" s="316"/>
      <c r="I614" s="131"/>
      <c r="J614" s="317"/>
      <c r="K614" s="318"/>
      <c r="L614" s="221"/>
      <c r="M614" s="221"/>
      <c r="N614" s="221"/>
      <c r="O614" s="221"/>
      <c r="P614" s="222"/>
      <c r="Q614" s="222"/>
      <c r="R614" s="222"/>
      <c r="S614" s="12"/>
      <c r="T614" s="315"/>
      <c r="U614" s="221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</row>
    <row r="615" spans="1:43" s="46" customFormat="1">
      <c r="A615" s="53"/>
      <c r="B615" s="12"/>
      <c r="C615" s="12"/>
      <c r="D615" s="12"/>
      <c r="E615" s="12"/>
      <c r="F615" s="12"/>
      <c r="G615" s="316"/>
      <c r="H615" s="316"/>
      <c r="I615" s="131"/>
      <c r="J615" s="317"/>
      <c r="K615" s="222"/>
      <c r="L615" s="221"/>
      <c r="M615" s="221"/>
      <c r="N615" s="221"/>
      <c r="O615" s="221"/>
      <c r="P615" s="222"/>
      <c r="Q615" s="222"/>
      <c r="R615" s="222"/>
      <c r="S615" s="12"/>
      <c r="T615" s="315"/>
      <c r="U615" s="221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</row>
    <row r="616" spans="1:43" s="46" customFormat="1">
      <c r="A616" s="53"/>
      <c r="B616" s="12"/>
      <c r="C616" s="12"/>
      <c r="D616" s="12"/>
      <c r="E616" s="12"/>
      <c r="F616" s="12"/>
      <c r="G616" s="316"/>
      <c r="H616" s="316"/>
      <c r="I616" s="131"/>
      <c r="J616" s="317"/>
      <c r="K616" s="318"/>
      <c r="L616" s="221"/>
      <c r="M616" s="221"/>
      <c r="N616" s="221"/>
      <c r="O616" s="221"/>
      <c r="P616" s="222"/>
      <c r="Q616" s="222"/>
      <c r="R616" s="222"/>
      <c r="S616" s="12"/>
      <c r="T616" s="315"/>
      <c r="U616" s="221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</row>
    <row r="617" spans="1:43" s="46" customFormat="1">
      <c r="A617" s="53"/>
      <c r="B617" s="12"/>
      <c r="C617" s="12"/>
      <c r="D617" s="12"/>
      <c r="E617" s="12"/>
      <c r="F617" s="12"/>
      <c r="G617" s="316"/>
      <c r="H617" s="316"/>
      <c r="I617" s="131"/>
      <c r="J617" s="317"/>
      <c r="K617" s="318"/>
      <c r="L617" s="221"/>
      <c r="M617" s="221"/>
      <c r="N617" s="221"/>
      <c r="O617" s="221"/>
      <c r="P617" s="222"/>
      <c r="Q617" s="222"/>
      <c r="R617" s="222"/>
      <c r="S617" s="12"/>
      <c r="T617" s="315"/>
      <c r="U617" s="221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</row>
    <row r="618" spans="1:43" s="46" customFormat="1">
      <c r="A618" s="53"/>
      <c r="B618" s="12"/>
      <c r="C618" s="12"/>
      <c r="D618" s="12"/>
      <c r="E618" s="12"/>
      <c r="F618" s="12"/>
      <c r="G618" s="316"/>
      <c r="H618" s="316"/>
      <c r="I618" s="131"/>
      <c r="J618" s="317"/>
      <c r="K618" s="318"/>
      <c r="L618" s="221"/>
      <c r="M618" s="221"/>
      <c r="N618" s="221"/>
      <c r="O618" s="221"/>
      <c r="P618" s="222"/>
      <c r="Q618" s="222"/>
      <c r="R618" s="222"/>
      <c r="S618" s="316"/>
      <c r="T618" s="315"/>
      <c r="U618" s="221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</row>
    <row r="619" spans="1:43" s="46" customFormat="1">
      <c r="A619" s="53"/>
      <c r="B619" s="319"/>
      <c r="C619" s="319"/>
      <c r="D619" s="12"/>
      <c r="E619" s="12"/>
      <c r="F619" s="12"/>
      <c r="G619" s="316"/>
      <c r="H619" s="316"/>
      <c r="I619" s="131"/>
      <c r="J619" s="317"/>
      <c r="K619" s="318"/>
      <c r="L619" s="221"/>
      <c r="M619" s="221"/>
      <c r="N619" s="221"/>
      <c r="O619" s="221"/>
      <c r="P619" s="222"/>
      <c r="Q619" s="222"/>
      <c r="R619" s="222"/>
      <c r="S619" s="12"/>
      <c r="T619" s="315"/>
      <c r="U619" s="221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</row>
    <row r="620" spans="1:43" s="46" customFormat="1">
      <c r="A620" s="53"/>
      <c r="B620" s="12"/>
      <c r="C620" s="12"/>
      <c r="D620" s="12"/>
      <c r="E620" s="12"/>
      <c r="F620" s="12"/>
      <c r="G620" s="316"/>
      <c r="H620" s="316"/>
      <c r="I620" s="131"/>
      <c r="J620" s="317"/>
      <c r="K620" s="318"/>
      <c r="L620" s="221"/>
      <c r="M620" s="221"/>
      <c r="N620" s="221"/>
      <c r="O620" s="221"/>
      <c r="P620" s="222"/>
      <c r="Q620" s="222"/>
      <c r="R620" s="222"/>
      <c r="S620" s="12"/>
      <c r="T620" s="315"/>
      <c r="U620" s="221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</row>
    <row r="621" spans="1:43" s="46" customFormat="1">
      <c r="A621" s="53"/>
      <c r="B621" s="12"/>
      <c r="C621" s="12"/>
      <c r="D621" s="12"/>
      <c r="E621" s="12"/>
      <c r="F621" s="12"/>
      <c r="G621" s="316"/>
      <c r="H621" s="316"/>
      <c r="I621" s="131"/>
      <c r="J621" s="317"/>
      <c r="K621" s="318"/>
      <c r="L621" s="221"/>
      <c r="M621" s="221"/>
      <c r="N621" s="221"/>
      <c r="O621" s="221"/>
      <c r="P621" s="222"/>
      <c r="Q621" s="222"/>
      <c r="R621" s="222"/>
      <c r="S621" s="12"/>
      <c r="T621" s="315"/>
      <c r="U621" s="221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</row>
    <row r="622" spans="1:43" s="46" customFormat="1">
      <c r="A622" s="53"/>
      <c r="B622" s="12"/>
      <c r="C622" s="12"/>
      <c r="D622" s="12"/>
      <c r="E622" s="12"/>
      <c r="F622" s="12"/>
      <c r="G622" s="316"/>
      <c r="H622" s="316"/>
      <c r="I622" s="131"/>
      <c r="J622" s="317"/>
      <c r="K622" s="318"/>
      <c r="L622" s="221"/>
      <c r="M622" s="221"/>
      <c r="N622" s="221"/>
      <c r="O622" s="221"/>
      <c r="P622" s="222"/>
      <c r="Q622" s="222"/>
      <c r="R622" s="222"/>
      <c r="S622" s="12"/>
      <c r="T622" s="315"/>
      <c r="U622" s="221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</row>
    <row r="623" spans="1:43" s="46" customFormat="1">
      <c r="A623" s="53"/>
      <c r="B623" s="12"/>
      <c r="C623" s="12"/>
      <c r="D623" s="12"/>
      <c r="E623" s="12"/>
      <c r="F623" s="12"/>
      <c r="G623" s="316"/>
      <c r="H623" s="316"/>
      <c r="I623" s="131"/>
      <c r="J623" s="317"/>
      <c r="K623" s="318"/>
      <c r="L623" s="221"/>
      <c r="M623" s="221"/>
      <c r="N623" s="221"/>
      <c r="O623" s="221"/>
      <c r="P623" s="222"/>
      <c r="Q623" s="222"/>
      <c r="R623" s="222"/>
      <c r="S623" s="12"/>
      <c r="T623" s="315"/>
      <c r="U623" s="221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</row>
    <row r="624" spans="1:43" s="46" customFormat="1">
      <c r="A624" s="53"/>
      <c r="B624" s="12"/>
      <c r="C624" s="12"/>
      <c r="D624" s="12"/>
      <c r="E624" s="12"/>
      <c r="F624" s="12"/>
      <c r="G624" s="316"/>
      <c r="H624" s="316"/>
      <c r="I624" s="131"/>
      <c r="J624" s="317"/>
      <c r="K624" s="318"/>
      <c r="L624" s="221"/>
      <c r="M624" s="221"/>
      <c r="N624" s="221"/>
      <c r="O624" s="221"/>
      <c r="P624" s="222"/>
      <c r="Q624" s="222"/>
      <c r="R624" s="222"/>
      <c r="S624" s="12"/>
      <c r="T624" s="315"/>
      <c r="U624" s="221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</row>
    <row r="625" spans="1:43" s="46" customFormat="1">
      <c r="A625" s="53"/>
      <c r="B625" s="12"/>
      <c r="C625" s="12"/>
      <c r="D625" s="12"/>
      <c r="E625" s="12"/>
      <c r="F625" s="12"/>
      <c r="G625" s="316"/>
      <c r="H625" s="316"/>
      <c r="I625" s="131"/>
      <c r="J625" s="317"/>
      <c r="K625" s="318"/>
      <c r="L625" s="221"/>
      <c r="M625" s="221"/>
      <c r="N625" s="221"/>
      <c r="O625" s="221"/>
      <c r="P625" s="222"/>
      <c r="Q625" s="222"/>
      <c r="R625" s="222"/>
      <c r="S625" s="12"/>
      <c r="T625" s="315"/>
      <c r="U625" s="221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</row>
    <row r="626" spans="1:43" s="46" customFormat="1">
      <c r="A626" s="53"/>
      <c r="B626" s="12"/>
      <c r="C626" s="12"/>
      <c r="D626" s="12"/>
      <c r="E626" s="12"/>
      <c r="F626" s="12"/>
      <c r="G626" s="316"/>
      <c r="H626" s="316"/>
      <c r="I626" s="131"/>
      <c r="J626" s="317"/>
      <c r="K626" s="318"/>
      <c r="L626" s="221"/>
      <c r="M626" s="221"/>
      <c r="N626" s="221"/>
      <c r="O626" s="221"/>
      <c r="P626" s="222"/>
      <c r="Q626" s="222"/>
      <c r="R626" s="222"/>
      <c r="S626" s="12"/>
      <c r="T626" s="315"/>
      <c r="U626" s="221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</row>
    <row r="627" spans="1:43" s="46" customFormat="1">
      <c r="A627" s="53"/>
      <c r="B627" s="12"/>
      <c r="C627" s="12"/>
      <c r="D627" s="12"/>
      <c r="E627" s="12"/>
      <c r="F627" s="12"/>
      <c r="G627" s="316"/>
      <c r="H627" s="316"/>
      <c r="I627" s="131"/>
      <c r="J627" s="317"/>
      <c r="K627" s="318"/>
      <c r="L627" s="221"/>
      <c r="M627" s="221"/>
      <c r="N627" s="221"/>
      <c r="O627" s="221"/>
      <c r="P627" s="222"/>
      <c r="Q627" s="222"/>
      <c r="R627" s="222"/>
      <c r="S627" s="12"/>
      <c r="T627" s="315"/>
      <c r="U627" s="221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</row>
    <row r="628" spans="1:43" s="46" customFormat="1">
      <c r="A628" s="53"/>
      <c r="B628" s="12"/>
      <c r="C628" s="12"/>
      <c r="D628" s="12"/>
      <c r="E628" s="12"/>
      <c r="F628" s="12"/>
      <c r="G628" s="316"/>
      <c r="H628" s="316"/>
      <c r="I628" s="131"/>
      <c r="J628" s="317"/>
      <c r="K628" s="318"/>
      <c r="L628" s="221"/>
      <c r="M628" s="221"/>
      <c r="N628" s="221"/>
      <c r="O628" s="221"/>
      <c r="P628" s="222"/>
      <c r="Q628" s="222"/>
      <c r="R628" s="222"/>
      <c r="S628" s="12"/>
      <c r="T628" s="315"/>
      <c r="U628" s="221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</row>
    <row r="629" spans="1:43" s="46" customFormat="1">
      <c r="A629" s="53"/>
      <c r="B629" s="12"/>
      <c r="C629" s="12"/>
      <c r="D629" s="12"/>
      <c r="E629" s="12"/>
      <c r="F629" s="12"/>
      <c r="G629" s="316"/>
      <c r="H629" s="316"/>
      <c r="I629" s="131"/>
      <c r="J629" s="317"/>
      <c r="K629" s="318"/>
      <c r="L629" s="221"/>
      <c r="M629" s="221"/>
      <c r="N629" s="221"/>
      <c r="O629" s="221"/>
      <c r="P629" s="222"/>
      <c r="Q629" s="222"/>
      <c r="R629" s="222"/>
      <c r="S629" s="12"/>
      <c r="T629" s="315"/>
      <c r="U629" s="221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</row>
    <row r="630" spans="1:43" s="46" customFormat="1">
      <c r="A630" s="53"/>
      <c r="B630" s="12"/>
      <c r="C630" s="12"/>
      <c r="D630" s="12"/>
      <c r="E630" s="12"/>
      <c r="F630" s="12"/>
      <c r="G630" s="316"/>
      <c r="H630" s="316"/>
      <c r="I630" s="131"/>
      <c r="J630" s="317"/>
      <c r="K630" s="222"/>
      <c r="L630" s="221"/>
      <c r="M630" s="221"/>
      <c r="N630" s="221"/>
      <c r="O630" s="221"/>
      <c r="P630" s="222"/>
      <c r="Q630" s="222"/>
      <c r="R630" s="222"/>
      <c r="S630" s="12"/>
      <c r="T630" s="315"/>
      <c r="U630" s="221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</row>
    <row r="631" spans="1:43" s="46" customFormat="1">
      <c r="A631" s="53"/>
      <c r="B631" s="12"/>
      <c r="C631" s="12"/>
      <c r="D631" s="12"/>
      <c r="E631" s="12"/>
      <c r="F631" s="12"/>
      <c r="G631" s="316"/>
      <c r="H631" s="316"/>
      <c r="I631" s="131"/>
      <c r="J631" s="317"/>
      <c r="K631" s="318"/>
      <c r="L631" s="221"/>
      <c r="M631" s="221"/>
      <c r="N631" s="221"/>
      <c r="O631" s="221"/>
      <c r="P631" s="222"/>
      <c r="Q631" s="222"/>
      <c r="R631" s="222"/>
      <c r="S631" s="12"/>
      <c r="T631" s="315"/>
      <c r="U631" s="221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</row>
    <row r="632" spans="1:43" s="46" customFormat="1">
      <c r="A632" s="53"/>
      <c r="B632" s="12"/>
      <c r="C632" s="12"/>
      <c r="D632" s="12"/>
      <c r="E632" s="12"/>
      <c r="F632" s="12"/>
      <c r="G632" s="316"/>
      <c r="H632" s="316"/>
      <c r="I632" s="131"/>
      <c r="J632" s="317"/>
      <c r="K632" s="318"/>
      <c r="L632" s="221"/>
      <c r="M632" s="221"/>
      <c r="N632" s="221"/>
      <c r="O632" s="221"/>
      <c r="P632" s="222"/>
      <c r="Q632" s="222"/>
      <c r="R632" s="222"/>
      <c r="S632" s="12"/>
      <c r="T632" s="315"/>
      <c r="U632" s="221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</row>
    <row r="633" spans="1:43" s="46" customFormat="1">
      <c r="A633" s="53"/>
      <c r="B633" s="12"/>
      <c r="C633" s="12"/>
      <c r="D633" s="12"/>
      <c r="E633" s="12"/>
      <c r="F633" s="12"/>
      <c r="G633" s="316"/>
      <c r="H633" s="316"/>
      <c r="I633" s="131"/>
      <c r="J633" s="317"/>
      <c r="K633" s="318"/>
      <c r="L633" s="221"/>
      <c r="M633" s="221"/>
      <c r="N633" s="221"/>
      <c r="O633" s="221"/>
      <c r="P633" s="222"/>
      <c r="Q633" s="222"/>
      <c r="R633" s="222"/>
      <c r="S633" s="316"/>
      <c r="T633" s="315"/>
      <c r="U633" s="221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</row>
    <row r="634" spans="1:43" s="46" customFormat="1">
      <c r="A634" s="53"/>
      <c r="B634" s="319"/>
      <c r="C634" s="319"/>
      <c r="D634" s="12"/>
      <c r="E634" s="12"/>
      <c r="F634" s="12"/>
      <c r="G634" s="316"/>
      <c r="H634" s="316"/>
      <c r="I634" s="131"/>
      <c r="J634" s="317"/>
      <c r="K634" s="318"/>
      <c r="L634" s="221"/>
      <c r="M634" s="221"/>
      <c r="N634" s="221"/>
      <c r="O634" s="221"/>
      <c r="P634" s="222"/>
      <c r="Q634" s="222"/>
      <c r="R634" s="222"/>
      <c r="S634" s="12"/>
      <c r="T634" s="315"/>
      <c r="U634" s="221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</row>
    <row r="635" spans="1:43" s="46" customFormat="1">
      <c r="A635" s="53"/>
      <c r="B635" s="12"/>
      <c r="C635" s="12"/>
      <c r="D635" s="12"/>
      <c r="E635" s="12"/>
      <c r="F635" s="12"/>
      <c r="G635" s="316"/>
      <c r="H635" s="316"/>
      <c r="I635" s="131"/>
      <c r="J635" s="317"/>
      <c r="K635" s="318"/>
      <c r="L635" s="221"/>
      <c r="M635" s="221"/>
      <c r="N635" s="221"/>
      <c r="O635" s="221"/>
      <c r="P635" s="222"/>
      <c r="Q635" s="222"/>
      <c r="R635" s="222"/>
      <c r="S635" s="12"/>
      <c r="T635" s="315"/>
      <c r="U635" s="221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</row>
    <row r="636" spans="1:43" s="46" customFormat="1">
      <c r="A636" s="53"/>
      <c r="B636" s="12"/>
      <c r="C636" s="12"/>
      <c r="D636" s="12"/>
      <c r="E636" s="12"/>
      <c r="F636" s="12"/>
      <c r="G636" s="316"/>
      <c r="H636" s="316"/>
      <c r="I636" s="131"/>
      <c r="J636" s="317"/>
      <c r="K636" s="318"/>
      <c r="L636" s="221"/>
      <c r="M636" s="221"/>
      <c r="N636" s="221"/>
      <c r="O636" s="221"/>
      <c r="P636" s="222"/>
      <c r="Q636" s="222"/>
      <c r="R636" s="222"/>
      <c r="S636" s="12"/>
      <c r="T636" s="315"/>
      <c r="U636" s="221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</row>
    <row r="637" spans="1:43" s="46" customFormat="1">
      <c r="A637" s="53"/>
      <c r="B637" s="12"/>
      <c r="C637" s="12"/>
      <c r="D637" s="12"/>
      <c r="E637" s="12"/>
      <c r="F637" s="12"/>
      <c r="G637" s="316"/>
      <c r="H637" s="316"/>
      <c r="I637" s="131"/>
      <c r="J637" s="317"/>
      <c r="K637" s="318"/>
      <c r="L637" s="221"/>
      <c r="M637" s="221"/>
      <c r="N637" s="221"/>
      <c r="O637" s="221"/>
      <c r="P637" s="222"/>
      <c r="Q637" s="222"/>
      <c r="R637" s="222"/>
      <c r="S637" s="12"/>
      <c r="T637" s="315"/>
      <c r="U637" s="221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</row>
    <row r="638" spans="1:43" s="46" customFormat="1">
      <c r="A638" s="53"/>
      <c r="B638" s="12"/>
      <c r="C638" s="12"/>
      <c r="D638" s="12"/>
      <c r="E638" s="12"/>
      <c r="F638" s="12"/>
      <c r="G638" s="316"/>
      <c r="H638" s="316"/>
      <c r="I638" s="131"/>
      <c r="J638" s="317"/>
      <c r="K638" s="318"/>
      <c r="L638" s="221"/>
      <c r="M638" s="221"/>
      <c r="N638" s="221"/>
      <c r="O638" s="221"/>
      <c r="P638" s="222"/>
      <c r="Q638" s="222"/>
      <c r="R638" s="222"/>
      <c r="S638" s="12"/>
      <c r="T638" s="315"/>
      <c r="U638" s="221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</row>
    <row r="639" spans="1:43" s="46" customFormat="1">
      <c r="A639" s="53"/>
      <c r="B639" s="12"/>
      <c r="C639" s="12"/>
      <c r="D639" s="12"/>
      <c r="E639" s="12"/>
      <c r="F639" s="12"/>
      <c r="G639" s="316"/>
      <c r="H639" s="316"/>
      <c r="I639" s="131"/>
      <c r="J639" s="317"/>
      <c r="K639" s="318"/>
      <c r="L639" s="221"/>
      <c r="M639" s="221"/>
      <c r="N639" s="221"/>
      <c r="O639" s="221"/>
      <c r="P639" s="222"/>
      <c r="Q639" s="222"/>
      <c r="R639" s="222"/>
      <c r="S639" s="12"/>
      <c r="T639" s="315"/>
      <c r="U639" s="221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</row>
    <row r="640" spans="1:43" s="46" customFormat="1">
      <c r="A640" s="53"/>
      <c r="B640" s="12"/>
      <c r="C640" s="12"/>
      <c r="D640" s="12"/>
      <c r="E640" s="12"/>
      <c r="F640" s="12"/>
      <c r="G640" s="316"/>
      <c r="H640" s="316"/>
      <c r="I640" s="131"/>
      <c r="J640" s="317"/>
      <c r="K640" s="318"/>
      <c r="L640" s="221"/>
      <c r="M640" s="221"/>
      <c r="N640" s="221"/>
      <c r="O640" s="221"/>
      <c r="P640" s="222"/>
      <c r="Q640" s="222"/>
      <c r="R640" s="222"/>
      <c r="S640" s="12"/>
      <c r="T640" s="315"/>
      <c r="U640" s="221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</row>
    <row r="641" spans="1:43" s="46" customFormat="1">
      <c r="A641" s="53"/>
      <c r="B641" s="12"/>
      <c r="C641" s="12"/>
      <c r="D641" s="12"/>
      <c r="E641" s="12"/>
      <c r="F641" s="12"/>
      <c r="G641" s="316"/>
      <c r="H641" s="316"/>
      <c r="I641" s="131"/>
      <c r="J641" s="317"/>
      <c r="K641" s="318"/>
      <c r="L641" s="221"/>
      <c r="M641" s="221"/>
      <c r="N641" s="221"/>
      <c r="O641" s="221"/>
      <c r="P641" s="222"/>
      <c r="Q641" s="222"/>
      <c r="R641" s="222"/>
      <c r="S641" s="12"/>
      <c r="T641" s="315"/>
      <c r="U641" s="221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</row>
    <row r="642" spans="1:43" s="46" customFormat="1">
      <c r="A642" s="53"/>
      <c r="B642" s="12"/>
      <c r="C642" s="12"/>
      <c r="D642" s="12"/>
      <c r="E642" s="12"/>
      <c r="F642" s="12"/>
      <c r="G642" s="316"/>
      <c r="H642" s="316"/>
      <c r="I642" s="131"/>
      <c r="J642" s="317"/>
      <c r="K642" s="318"/>
      <c r="L642" s="221"/>
      <c r="M642" s="221"/>
      <c r="N642" s="221"/>
      <c r="O642" s="221"/>
      <c r="P642" s="222"/>
      <c r="Q642" s="222"/>
      <c r="R642" s="222"/>
      <c r="S642" s="12"/>
      <c r="T642" s="315"/>
      <c r="U642" s="221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</row>
    <row r="643" spans="1:43" s="46" customFormat="1">
      <c r="A643" s="53"/>
      <c r="B643" s="12"/>
      <c r="C643" s="12"/>
      <c r="D643" s="12"/>
      <c r="E643" s="12"/>
      <c r="F643" s="12"/>
      <c r="G643" s="316"/>
      <c r="H643" s="316"/>
      <c r="I643" s="131"/>
      <c r="J643" s="317"/>
      <c r="K643" s="318"/>
      <c r="L643" s="221"/>
      <c r="M643" s="221"/>
      <c r="N643" s="221"/>
      <c r="O643" s="221"/>
      <c r="P643" s="222"/>
      <c r="Q643" s="222"/>
      <c r="R643" s="222"/>
      <c r="S643" s="12"/>
      <c r="T643" s="315"/>
      <c r="U643" s="221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</row>
    <row r="644" spans="1:43" s="46" customFormat="1">
      <c r="A644" s="53"/>
      <c r="B644" s="12"/>
      <c r="C644" s="12"/>
      <c r="D644" s="12"/>
      <c r="E644" s="12"/>
      <c r="F644" s="12"/>
      <c r="G644" s="320"/>
      <c r="H644" s="316"/>
      <c r="I644" s="131"/>
      <c r="J644" s="317"/>
      <c r="K644" s="318"/>
      <c r="L644" s="221"/>
      <c r="M644" s="221"/>
      <c r="N644" s="221"/>
      <c r="O644" s="221"/>
      <c r="P644" s="222"/>
      <c r="Q644" s="222"/>
      <c r="R644" s="222"/>
      <c r="S644" s="12"/>
      <c r="T644" s="315"/>
      <c r="U644" s="221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</row>
    <row r="645" spans="1:43" s="46" customFormat="1">
      <c r="A645" s="53"/>
      <c r="B645" s="12"/>
      <c r="C645" s="12"/>
      <c r="D645" s="12"/>
      <c r="E645" s="12"/>
      <c r="F645" s="12"/>
      <c r="G645" s="316"/>
      <c r="H645" s="316"/>
      <c r="I645" s="131"/>
      <c r="J645" s="317"/>
      <c r="K645" s="222"/>
      <c r="L645" s="221"/>
      <c r="M645" s="221"/>
      <c r="N645" s="221"/>
      <c r="O645" s="221"/>
      <c r="P645" s="222"/>
      <c r="Q645" s="222"/>
      <c r="R645" s="222"/>
      <c r="S645" s="12"/>
      <c r="T645" s="315"/>
      <c r="U645" s="221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</row>
    <row r="646" spans="1:43" s="46" customFormat="1">
      <c r="A646" s="53"/>
      <c r="B646" s="12"/>
      <c r="C646" s="12"/>
      <c r="D646" s="12"/>
      <c r="E646" s="12"/>
      <c r="F646" s="12"/>
      <c r="G646" s="316"/>
      <c r="H646" s="316"/>
      <c r="I646" s="131"/>
      <c r="J646" s="317"/>
      <c r="K646" s="318"/>
      <c r="L646" s="221"/>
      <c r="M646" s="221"/>
      <c r="N646" s="221"/>
      <c r="O646" s="221"/>
      <c r="P646" s="222"/>
      <c r="Q646" s="222"/>
      <c r="R646" s="222"/>
      <c r="S646" s="12"/>
      <c r="T646" s="315"/>
      <c r="U646" s="221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</row>
    <row r="647" spans="1:43" s="46" customFormat="1">
      <c r="A647" s="53"/>
      <c r="B647" s="12"/>
      <c r="C647" s="12"/>
      <c r="D647" s="12"/>
      <c r="E647" s="12"/>
      <c r="F647" s="12"/>
      <c r="G647" s="316"/>
      <c r="H647" s="316"/>
      <c r="I647" s="131"/>
      <c r="J647" s="317"/>
      <c r="K647" s="318"/>
      <c r="L647" s="221"/>
      <c r="M647" s="221"/>
      <c r="N647" s="221"/>
      <c r="O647" s="221"/>
      <c r="P647" s="222"/>
      <c r="Q647" s="222"/>
      <c r="R647" s="222"/>
      <c r="S647" s="12"/>
      <c r="T647" s="315"/>
      <c r="U647" s="221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</row>
    <row r="648" spans="1:43" s="46" customFormat="1">
      <c r="A648" s="53"/>
      <c r="B648" s="12"/>
      <c r="C648" s="12"/>
      <c r="D648" s="12"/>
      <c r="E648" s="12"/>
      <c r="F648" s="12"/>
      <c r="G648" s="316"/>
      <c r="H648" s="316"/>
      <c r="I648" s="131"/>
      <c r="J648" s="317"/>
      <c r="K648" s="318"/>
      <c r="L648" s="221"/>
      <c r="M648" s="221"/>
      <c r="N648" s="221"/>
      <c r="O648" s="221"/>
      <c r="P648" s="222"/>
      <c r="Q648" s="222"/>
      <c r="R648" s="222"/>
      <c r="S648" s="316"/>
      <c r="T648" s="315"/>
      <c r="U648" s="221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</row>
    <row r="649" spans="1:43" s="46" customFormat="1">
      <c r="A649" s="53"/>
      <c r="B649" s="319"/>
      <c r="C649" s="319"/>
      <c r="D649" s="12"/>
      <c r="E649" s="12"/>
      <c r="F649" s="12"/>
      <c r="G649" s="316"/>
      <c r="H649" s="316"/>
      <c r="I649" s="131"/>
      <c r="J649" s="317"/>
      <c r="K649" s="318"/>
      <c r="L649" s="221"/>
      <c r="M649" s="221"/>
      <c r="N649" s="221"/>
      <c r="O649" s="221"/>
      <c r="P649" s="222"/>
      <c r="Q649" s="222"/>
      <c r="R649" s="222"/>
      <c r="S649" s="12"/>
      <c r="T649" s="315"/>
      <c r="U649" s="221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</row>
    <row r="650" spans="1:43" s="46" customFormat="1">
      <c r="A650" s="53"/>
      <c r="B650" s="12"/>
      <c r="C650" s="12"/>
      <c r="D650" s="12"/>
      <c r="E650" s="12"/>
      <c r="F650" s="12"/>
      <c r="G650" s="316"/>
      <c r="H650" s="316"/>
      <c r="I650" s="131"/>
      <c r="J650" s="317"/>
      <c r="K650" s="318"/>
      <c r="L650" s="221"/>
      <c r="M650" s="221"/>
      <c r="N650" s="221"/>
      <c r="O650" s="221"/>
      <c r="P650" s="222"/>
      <c r="Q650" s="222"/>
      <c r="R650" s="222"/>
      <c r="S650" s="12"/>
      <c r="T650" s="315"/>
      <c r="U650" s="221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</row>
    <row r="651" spans="1:43" s="46" customFormat="1">
      <c r="A651" s="53"/>
      <c r="B651" s="12"/>
      <c r="C651" s="12"/>
      <c r="D651" s="12"/>
      <c r="E651" s="12"/>
      <c r="F651" s="12"/>
      <c r="G651" s="316"/>
      <c r="H651" s="316"/>
      <c r="I651" s="131"/>
      <c r="J651" s="317"/>
      <c r="K651" s="318"/>
      <c r="L651" s="221"/>
      <c r="M651" s="221"/>
      <c r="N651" s="221"/>
      <c r="O651" s="221"/>
      <c r="P651" s="222"/>
      <c r="Q651" s="222"/>
      <c r="R651" s="222"/>
      <c r="S651" s="12"/>
      <c r="T651" s="315"/>
      <c r="U651" s="221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</row>
    <row r="652" spans="1:43" s="46" customFormat="1">
      <c r="A652" s="53"/>
      <c r="B652" s="12"/>
      <c r="C652" s="12"/>
      <c r="D652" s="12"/>
      <c r="E652" s="12"/>
      <c r="F652" s="12"/>
      <c r="G652" s="316"/>
      <c r="H652" s="316"/>
      <c r="I652" s="131"/>
      <c r="J652" s="317"/>
      <c r="K652" s="318"/>
      <c r="L652" s="221"/>
      <c r="M652" s="221"/>
      <c r="N652" s="221"/>
      <c r="O652" s="221"/>
      <c r="P652" s="222"/>
      <c r="Q652" s="222"/>
      <c r="R652" s="222"/>
      <c r="S652" s="12"/>
      <c r="T652" s="315"/>
      <c r="U652" s="221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</row>
    <row r="653" spans="1:43" s="46" customFormat="1">
      <c r="A653" s="53"/>
      <c r="B653" s="12"/>
      <c r="C653" s="12"/>
      <c r="D653" s="12"/>
      <c r="E653" s="12"/>
      <c r="F653" s="12"/>
      <c r="G653" s="316"/>
      <c r="H653" s="316"/>
      <c r="I653" s="131"/>
      <c r="J653" s="317"/>
      <c r="K653" s="318"/>
      <c r="L653" s="221"/>
      <c r="M653" s="221"/>
      <c r="N653" s="221"/>
      <c r="O653" s="221"/>
      <c r="P653" s="222"/>
      <c r="Q653" s="222"/>
      <c r="R653" s="222"/>
      <c r="S653" s="12"/>
      <c r="T653" s="315"/>
      <c r="U653" s="221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</row>
    <row r="654" spans="1:43" s="46" customFormat="1">
      <c r="A654" s="53"/>
      <c r="B654" s="12"/>
      <c r="C654" s="12"/>
      <c r="D654" s="12"/>
      <c r="E654" s="12"/>
      <c r="F654" s="12"/>
      <c r="G654" s="316"/>
      <c r="H654" s="316"/>
      <c r="I654" s="131"/>
      <c r="J654" s="317"/>
      <c r="K654" s="318"/>
      <c r="L654" s="221"/>
      <c r="M654" s="221"/>
      <c r="N654" s="221"/>
      <c r="O654" s="221"/>
      <c r="P654" s="222"/>
      <c r="Q654" s="222"/>
      <c r="R654" s="222"/>
      <c r="S654" s="12"/>
      <c r="T654" s="315"/>
      <c r="U654" s="221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</row>
    <row r="655" spans="1:43" s="46" customFormat="1">
      <c r="A655" s="53"/>
      <c r="B655" s="12"/>
      <c r="C655" s="12"/>
      <c r="D655" s="12"/>
      <c r="E655" s="12"/>
      <c r="F655" s="12"/>
      <c r="G655" s="316"/>
      <c r="H655" s="316"/>
      <c r="I655" s="131"/>
      <c r="J655" s="317"/>
      <c r="K655" s="318"/>
      <c r="L655" s="221"/>
      <c r="M655" s="221"/>
      <c r="N655" s="221"/>
      <c r="O655" s="221"/>
      <c r="P655" s="222"/>
      <c r="Q655" s="222"/>
      <c r="R655" s="222"/>
      <c r="S655" s="12"/>
      <c r="T655" s="315"/>
      <c r="U655" s="221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</row>
    <row r="656" spans="1:43" s="46" customFormat="1">
      <c r="A656" s="53"/>
      <c r="B656" s="12"/>
      <c r="C656" s="12"/>
      <c r="D656" s="12"/>
      <c r="E656" s="12"/>
      <c r="F656" s="12"/>
      <c r="G656" s="316"/>
      <c r="H656" s="316"/>
      <c r="I656" s="131"/>
      <c r="J656" s="317"/>
      <c r="K656" s="318"/>
      <c r="L656" s="221"/>
      <c r="M656" s="221"/>
      <c r="N656" s="221"/>
      <c r="O656" s="221"/>
      <c r="P656" s="222"/>
      <c r="Q656" s="222"/>
      <c r="R656" s="222"/>
      <c r="S656" s="12"/>
      <c r="T656" s="315"/>
      <c r="U656" s="221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</row>
    <row r="657" spans="1:43" s="46" customFormat="1">
      <c r="A657" s="53"/>
      <c r="B657" s="12"/>
      <c r="C657" s="12"/>
      <c r="D657" s="12"/>
      <c r="E657" s="12"/>
      <c r="F657" s="12"/>
      <c r="G657" s="316"/>
      <c r="H657" s="316"/>
      <c r="I657" s="131"/>
      <c r="J657" s="317"/>
      <c r="K657" s="318"/>
      <c r="L657" s="221"/>
      <c r="M657" s="221"/>
      <c r="N657" s="221"/>
      <c r="O657" s="221"/>
      <c r="P657" s="222"/>
      <c r="Q657" s="222"/>
      <c r="R657" s="222"/>
      <c r="S657" s="12"/>
      <c r="T657" s="315"/>
      <c r="U657" s="221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</row>
    <row r="658" spans="1:43" s="46" customFormat="1">
      <c r="A658" s="53"/>
      <c r="B658" s="12"/>
      <c r="C658" s="12"/>
      <c r="D658" s="12"/>
      <c r="E658" s="12"/>
      <c r="F658" s="12"/>
      <c r="G658" s="316"/>
      <c r="H658" s="316"/>
      <c r="I658" s="131"/>
      <c r="J658" s="317"/>
      <c r="K658" s="318"/>
      <c r="L658" s="221"/>
      <c r="M658" s="221"/>
      <c r="N658" s="221"/>
      <c r="O658" s="221"/>
      <c r="P658" s="222"/>
      <c r="Q658" s="222"/>
      <c r="R658" s="222"/>
      <c r="S658" s="12"/>
      <c r="T658" s="315"/>
      <c r="U658" s="221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</row>
    <row r="659" spans="1:43" s="46" customFormat="1">
      <c r="A659" s="53"/>
      <c r="B659" s="12"/>
      <c r="C659" s="12"/>
      <c r="D659" s="12"/>
      <c r="E659" s="12"/>
      <c r="F659" s="12"/>
      <c r="G659" s="316"/>
      <c r="H659" s="316"/>
      <c r="I659" s="131"/>
      <c r="J659" s="317"/>
      <c r="K659" s="318"/>
      <c r="L659" s="221"/>
      <c r="M659" s="221"/>
      <c r="N659" s="221"/>
      <c r="O659" s="221"/>
      <c r="P659" s="222"/>
      <c r="Q659" s="222"/>
      <c r="R659" s="222"/>
      <c r="S659" s="12"/>
      <c r="T659" s="315"/>
      <c r="U659" s="221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</row>
    <row r="660" spans="1:43" s="46" customFormat="1">
      <c r="A660" s="53"/>
      <c r="B660" s="12"/>
      <c r="C660" s="12"/>
      <c r="D660" s="12"/>
      <c r="E660" s="12"/>
      <c r="F660" s="12"/>
      <c r="G660" s="316"/>
      <c r="H660" s="316"/>
      <c r="I660" s="131"/>
      <c r="J660" s="317"/>
      <c r="K660" s="222"/>
      <c r="L660" s="221"/>
      <c r="M660" s="221"/>
      <c r="N660" s="221"/>
      <c r="O660" s="221"/>
      <c r="P660" s="222"/>
      <c r="Q660" s="222"/>
      <c r="R660" s="222"/>
      <c r="S660" s="12"/>
      <c r="T660" s="315"/>
      <c r="U660" s="221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</row>
    <row r="661" spans="1:43" s="46" customFormat="1">
      <c r="A661" s="53"/>
      <c r="B661" s="12"/>
      <c r="C661" s="12"/>
      <c r="D661" s="12"/>
      <c r="E661" s="12"/>
      <c r="F661" s="12"/>
      <c r="G661" s="316"/>
      <c r="H661" s="316"/>
      <c r="I661" s="131"/>
      <c r="J661" s="317"/>
      <c r="K661" s="318"/>
      <c r="L661" s="221"/>
      <c r="M661" s="221"/>
      <c r="N661" s="221"/>
      <c r="O661" s="221"/>
      <c r="P661" s="222"/>
      <c r="Q661" s="222"/>
      <c r="R661" s="222"/>
      <c r="S661" s="12"/>
      <c r="T661" s="315"/>
      <c r="U661" s="221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</row>
    <row r="662" spans="1:43" s="46" customFormat="1">
      <c r="A662" s="53"/>
      <c r="B662" s="12"/>
      <c r="C662" s="12"/>
      <c r="D662" s="12"/>
      <c r="E662" s="12"/>
      <c r="F662" s="12"/>
      <c r="G662" s="316"/>
      <c r="H662" s="316"/>
      <c r="I662" s="131"/>
      <c r="J662" s="317"/>
      <c r="K662" s="318"/>
      <c r="L662" s="221"/>
      <c r="M662" s="221"/>
      <c r="N662" s="221"/>
      <c r="O662" s="221"/>
      <c r="P662" s="222"/>
      <c r="Q662" s="222"/>
      <c r="R662" s="222"/>
      <c r="S662" s="12"/>
      <c r="T662" s="315"/>
      <c r="U662" s="221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</row>
    <row r="663" spans="1:43" s="46" customFormat="1">
      <c r="A663" s="53"/>
      <c r="B663" s="12"/>
      <c r="C663" s="12"/>
      <c r="D663" s="12"/>
      <c r="E663" s="12"/>
      <c r="F663" s="12"/>
      <c r="G663" s="316"/>
      <c r="H663" s="316"/>
      <c r="I663" s="131"/>
      <c r="J663" s="317"/>
      <c r="K663" s="318"/>
      <c r="L663" s="221"/>
      <c r="M663" s="221"/>
      <c r="N663" s="221"/>
      <c r="O663" s="221"/>
      <c r="P663" s="222"/>
      <c r="Q663" s="222"/>
      <c r="R663" s="222"/>
      <c r="S663" s="316"/>
      <c r="T663" s="315"/>
      <c r="U663" s="221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</row>
    <row r="664" spans="1:43" s="46" customFormat="1">
      <c r="A664" s="53"/>
      <c r="B664" s="319"/>
      <c r="C664" s="319"/>
      <c r="D664" s="12"/>
      <c r="E664" s="12"/>
      <c r="F664" s="12"/>
      <c r="G664" s="316"/>
      <c r="H664" s="316"/>
      <c r="I664" s="131"/>
      <c r="J664" s="317"/>
      <c r="K664" s="318"/>
      <c r="L664" s="221"/>
      <c r="M664" s="221"/>
      <c r="N664" s="221"/>
      <c r="O664" s="221"/>
      <c r="P664" s="222"/>
      <c r="Q664" s="222"/>
      <c r="R664" s="222"/>
      <c r="S664" s="12"/>
      <c r="T664" s="315"/>
      <c r="U664" s="221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</row>
    <row r="665" spans="1:43" s="46" customFormat="1">
      <c r="A665" s="53"/>
      <c r="B665" s="12"/>
      <c r="C665" s="12"/>
      <c r="D665" s="12"/>
      <c r="E665" s="12"/>
      <c r="F665" s="12"/>
      <c r="G665" s="316"/>
      <c r="H665" s="316"/>
      <c r="I665" s="131"/>
      <c r="J665" s="317"/>
      <c r="K665" s="318"/>
      <c r="L665" s="221"/>
      <c r="M665" s="221"/>
      <c r="N665" s="221"/>
      <c r="O665" s="221"/>
      <c r="P665" s="222"/>
      <c r="Q665" s="222"/>
      <c r="R665" s="222"/>
      <c r="S665" s="12"/>
      <c r="T665" s="315"/>
      <c r="U665" s="221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</row>
    <row r="666" spans="1:43" s="46" customFormat="1">
      <c r="A666" s="53"/>
      <c r="B666" s="12"/>
      <c r="C666" s="12"/>
      <c r="D666" s="12"/>
      <c r="E666" s="12"/>
      <c r="F666" s="12"/>
      <c r="G666" s="316"/>
      <c r="H666" s="316"/>
      <c r="I666" s="131"/>
      <c r="J666" s="317"/>
      <c r="K666" s="318"/>
      <c r="L666" s="221"/>
      <c r="M666" s="221"/>
      <c r="N666" s="221"/>
      <c r="O666" s="221"/>
      <c r="P666" s="222"/>
      <c r="Q666" s="222"/>
      <c r="R666" s="222"/>
      <c r="S666" s="12"/>
      <c r="T666" s="315"/>
      <c r="U666" s="221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</row>
    <row r="667" spans="1:43" s="46" customFormat="1">
      <c r="A667" s="53"/>
      <c r="B667" s="12"/>
      <c r="C667" s="12"/>
      <c r="D667" s="12"/>
      <c r="E667" s="12"/>
      <c r="F667" s="12"/>
      <c r="G667" s="316"/>
      <c r="H667" s="316"/>
      <c r="I667" s="131"/>
      <c r="J667" s="317"/>
      <c r="K667" s="318"/>
      <c r="L667" s="221"/>
      <c r="M667" s="221"/>
      <c r="N667" s="221"/>
      <c r="O667" s="221"/>
      <c r="P667" s="222"/>
      <c r="Q667" s="222"/>
      <c r="R667" s="222"/>
      <c r="S667" s="12"/>
      <c r="T667" s="315"/>
      <c r="U667" s="221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</row>
    <row r="668" spans="1:43" s="46" customFormat="1">
      <c r="A668" s="53"/>
      <c r="B668" s="12"/>
      <c r="C668" s="12"/>
      <c r="D668" s="12"/>
      <c r="E668" s="12"/>
      <c r="F668" s="12"/>
      <c r="G668" s="316"/>
      <c r="H668" s="316"/>
      <c r="I668" s="131"/>
      <c r="J668" s="317"/>
      <c r="K668" s="318"/>
      <c r="L668" s="221"/>
      <c r="M668" s="221"/>
      <c r="N668" s="221"/>
      <c r="O668" s="221"/>
      <c r="P668" s="222"/>
      <c r="Q668" s="222"/>
      <c r="R668" s="222"/>
      <c r="S668" s="12"/>
      <c r="T668" s="315"/>
      <c r="U668" s="221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</row>
    <row r="669" spans="1:43" s="46" customFormat="1">
      <c r="A669" s="53"/>
      <c r="B669" s="12"/>
      <c r="C669" s="12"/>
      <c r="D669" s="12"/>
      <c r="E669" s="12"/>
      <c r="F669" s="12"/>
      <c r="G669" s="316"/>
      <c r="H669" s="316"/>
      <c r="I669" s="131"/>
      <c r="J669" s="317"/>
      <c r="K669" s="318"/>
      <c r="L669" s="221"/>
      <c r="M669" s="221"/>
      <c r="N669" s="221"/>
      <c r="O669" s="221"/>
      <c r="P669" s="222"/>
      <c r="Q669" s="222"/>
      <c r="R669" s="222"/>
      <c r="S669" s="12"/>
      <c r="T669" s="315"/>
      <c r="U669" s="221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</row>
    <row r="670" spans="1:43" s="46" customFormat="1">
      <c r="A670" s="53"/>
      <c r="B670" s="12"/>
      <c r="C670" s="12"/>
      <c r="D670" s="12"/>
      <c r="E670" s="12"/>
      <c r="F670" s="12"/>
      <c r="G670" s="316"/>
      <c r="H670" s="316"/>
      <c r="I670" s="131"/>
      <c r="J670" s="317"/>
      <c r="K670" s="318"/>
      <c r="L670" s="221"/>
      <c r="M670" s="221"/>
      <c r="N670" s="221"/>
      <c r="O670" s="221"/>
      <c r="P670" s="222"/>
      <c r="Q670" s="222"/>
      <c r="R670" s="222"/>
      <c r="S670" s="12"/>
      <c r="T670" s="315"/>
      <c r="U670" s="221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</row>
    <row r="671" spans="1:43" s="46" customFormat="1">
      <c r="A671" s="53"/>
      <c r="B671" s="12"/>
      <c r="C671" s="12"/>
      <c r="D671" s="12"/>
      <c r="E671" s="12"/>
      <c r="F671" s="12"/>
      <c r="G671" s="316"/>
      <c r="H671" s="316"/>
      <c r="I671" s="131"/>
      <c r="J671" s="317"/>
      <c r="K671" s="318"/>
      <c r="L671" s="221"/>
      <c r="M671" s="221"/>
      <c r="N671" s="221"/>
      <c r="O671" s="221"/>
      <c r="P671" s="222"/>
      <c r="Q671" s="222"/>
      <c r="R671" s="222"/>
      <c r="S671" s="12"/>
      <c r="T671" s="315"/>
      <c r="U671" s="221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</row>
    <row r="672" spans="1:43" s="46" customFormat="1">
      <c r="A672" s="53"/>
      <c r="B672" s="12"/>
      <c r="C672" s="12"/>
      <c r="D672" s="12"/>
      <c r="E672" s="12"/>
      <c r="F672" s="12"/>
      <c r="G672" s="316"/>
      <c r="H672" s="316"/>
      <c r="I672" s="131"/>
      <c r="J672" s="317"/>
      <c r="K672" s="318"/>
      <c r="L672" s="221"/>
      <c r="M672" s="221"/>
      <c r="N672" s="221"/>
      <c r="O672" s="221"/>
      <c r="P672" s="222"/>
      <c r="Q672" s="222"/>
      <c r="R672" s="222"/>
      <c r="S672" s="12"/>
      <c r="T672" s="315"/>
      <c r="U672" s="221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</row>
    <row r="673" spans="1:43" s="46" customFormat="1">
      <c r="A673" s="53"/>
      <c r="B673" s="12"/>
      <c r="C673" s="12"/>
      <c r="D673" s="12"/>
      <c r="E673" s="12"/>
      <c r="F673" s="12"/>
      <c r="G673" s="316"/>
      <c r="H673" s="316"/>
      <c r="I673" s="131"/>
      <c r="J673" s="317"/>
      <c r="K673" s="318"/>
      <c r="L673" s="221"/>
      <c r="M673" s="221"/>
      <c r="N673" s="221"/>
      <c r="O673" s="221"/>
      <c r="P673" s="222"/>
      <c r="Q673" s="222"/>
      <c r="R673" s="222"/>
      <c r="S673" s="12"/>
      <c r="T673" s="315"/>
      <c r="U673" s="221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</row>
    <row r="674" spans="1:43" s="46" customFormat="1">
      <c r="A674" s="53"/>
      <c r="B674" s="12"/>
      <c r="C674" s="12"/>
      <c r="D674" s="12"/>
      <c r="E674" s="12"/>
      <c r="F674" s="12"/>
      <c r="G674" s="316"/>
      <c r="H674" s="316"/>
      <c r="I674" s="131"/>
      <c r="J674" s="317"/>
      <c r="K674" s="318"/>
      <c r="L674" s="221"/>
      <c r="M674" s="221"/>
      <c r="N674" s="221"/>
      <c r="O674" s="221"/>
      <c r="P674" s="222"/>
      <c r="Q674" s="222"/>
      <c r="R674" s="222"/>
      <c r="S674" s="12"/>
      <c r="T674" s="315"/>
      <c r="U674" s="221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</row>
    <row r="675" spans="1:43" s="46" customFormat="1">
      <c r="A675" s="53"/>
      <c r="B675" s="12"/>
      <c r="C675" s="12"/>
      <c r="D675" s="12"/>
      <c r="E675" s="12"/>
      <c r="F675" s="12"/>
      <c r="G675" s="316"/>
      <c r="H675" s="316"/>
      <c r="I675" s="131"/>
      <c r="J675" s="317"/>
      <c r="K675" s="222"/>
      <c r="L675" s="221"/>
      <c r="M675" s="221"/>
      <c r="N675" s="221"/>
      <c r="O675" s="221"/>
      <c r="P675" s="222"/>
      <c r="Q675" s="222"/>
      <c r="R675" s="222"/>
      <c r="S675" s="12"/>
      <c r="T675" s="315"/>
      <c r="U675" s="221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</row>
    <row r="676" spans="1:43" s="46" customFormat="1">
      <c r="A676" s="53"/>
      <c r="B676" s="12"/>
      <c r="C676" s="12"/>
      <c r="D676" s="12"/>
      <c r="E676" s="12"/>
      <c r="F676" s="12"/>
      <c r="G676" s="316"/>
      <c r="H676" s="316"/>
      <c r="I676" s="131"/>
      <c r="J676" s="317"/>
      <c r="K676" s="318"/>
      <c r="L676" s="221"/>
      <c r="M676" s="221"/>
      <c r="N676" s="221"/>
      <c r="O676" s="221"/>
      <c r="P676" s="222"/>
      <c r="Q676" s="222"/>
      <c r="R676" s="222"/>
      <c r="S676" s="12"/>
      <c r="T676" s="315"/>
      <c r="U676" s="221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</row>
    <row r="677" spans="1:43" s="46" customFormat="1">
      <c r="A677" s="53"/>
      <c r="B677" s="12"/>
      <c r="C677" s="12"/>
      <c r="D677" s="12"/>
      <c r="E677" s="12"/>
      <c r="F677" s="12"/>
      <c r="G677" s="316"/>
      <c r="H677" s="316"/>
      <c r="I677" s="131"/>
      <c r="J677" s="317"/>
      <c r="K677" s="318"/>
      <c r="L677" s="221"/>
      <c r="M677" s="221"/>
      <c r="N677" s="221"/>
      <c r="O677" s="221"/>
      <c r="P677" s="222"/>
      <c r="Q677" s="222"/>
      <c r="R677" s="222"/>
      <c r="S677" s="12"/>
      <c r="T677" s="315"/>
      <c r="U677" s="221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</row>
    <row r="678" spans="1:43" s="46" customFormat="1">
      <c r="A678" s="53"/>
      <c r="B678" s="12"/>
      <c r="C678" s="12"/>
      <c r="D678" s="12"/>
      <c r="E678" s="12"/>
      <c r="F678" s="12"/>
      <c r="G678" s="316"/>
      <c r="H678" s="316"/>
      <c r="I678" s="131"/>
      <c r="J678" s="317"/>
      <c r="K678" s="318"/>
      <c r="L678" s="221"/>
      <c r="M678" s="221"/>
      <c r="N678" s="221"/>
      <c r="O678" s="221"/>
      <c r="P678" s="222"/>
      <c r="Q678" s="222"/>
      <c r="R678" s="222"/>
      <c r="S678" s="316"/>
      <c r="T678" s="315"/>
      <c r="U678" s="221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</row>
    <row r="679" spans="1:43" s="46" customFormat="1">
      <c r="A679" s="53"/>
      <c r="B679" s="319"/>
      <c r="C679" s="319"/>
      <c r="D679" s="12"/>
      <c r="E679" s="12"/>
      <c r="F679" s="12"/>
      <c r="G679" s="316"/>
      <c r="H679" s="316"/>
      <c r="I679" s="131"/>
      <c r="J679" s="317"/>
      <c r="K679" s="318"/>
      <c r="L679" s="221"/>
      <c r="M679" s="221"/>
      <c r="N679" s="221"/>
      <c r="O679" s="221"/>
      <c r="P679" s="222"/>
      <c r="Q679" s="222"/>
      <c r="R679" s="222"/>
      <c r="S679" s="12"/>
      <c r="T679" s="315"/>
      <c r="U679" s="221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</row>
    <row r="680" spans="1:43" s="46" customFormat="1">
      <c r="A680" s="53"/>
      <c r="B680" s="12"/>
      <c r="C680" s="12"/>
      <c r="D680" s="12"/>
      <c r="E680" s="12"/>
      <c r="F680" s="12"/>
      <c r="G680" s="316"/>
      <c r="H680" s="316"/>
      <c r="I680" s="131"/>
      <c r="J680" s="317"/>
      <c r="K680" s="318"/>
      <c r="L680" s="221"/>
      <c r="M680" s="221"/>
      <c r="N680" s="221"/>
      <c r="O680" s="221"/>
      <c r="P680" s="222"/>
      <c r="Q680" s="222"/>
      <c r="R680" s="222"/>
      <c r="S680" s="12"/>
      <c r="T680" s="315"/>
      <c r="U680" s="221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</row>
    <row r="681" spans="1:43" s="46" customFormat="1">
      <c r="A681" s="53"/>
      <c r="B681" s="12"/>
      <c r="C681" s="12"/>
      <c r="D681" s="12"/>
      <c r="E681" s="12"/>
      <c r="F681" s="12"/>
      <c r="G681" s="316"/>
      <c r="H681" s="316"/>
      <c r="I681" s="131"/>
      <c r="J681" s="317"/>
      <c r="K681" s="318"/>
      <c r="L681" s="221"/>
      <c r="M681" s="221"/>
      <c r="N681" s="221"/>
      <c r="O681" s="221"/>
      <c r="P681" s="222"/>
      <c r="Q681" s="222"/>
      <c r="R681" s="222"/>
      <c r="S681" s="12"/>
      <c r="T681" s="315"/>
      <c r="U681" s="221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</row>
    <row r="682" spans="1:43" s="46" customFormat="1">
      <c r="A682" s="53"/>
      <c r="B682" s="12"/>
      <c r="C682" s="12"/>
      <c r="D682" s="12"/>
      <c r="E682" s="12"/>
      <c r="F682" s="12"/>
      <c r="G682" s="316"/>
      <c r="H682" s="316"/>
      <c r="I682" s="131"/>
      <c r="J682" s="317"/>
      <c r="K682" s="318"/>
      <c r="L682" s="221"/>
      <c r="M682" s="221"/>
      <c r="N682" s="221"/>
      <c r="O682" s="221"/>
      <c r="P682" s="222"/>
      <c r="Q682" s="222"/>
      <c r="R682" s="222"/>
      <c r="S682" s="12"/>
      <c r="T682" s="315"/>
      <c r="U682" s="221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</row>
    <row r="683" spans="1:43" s="46" customFormat="1">
      <c r="A683" s="53"/>
      <c r="B683" s="12"/>
      <c r="C683" s="12"/>
      <c r="D683" s="12"/>
      <c r="E683" s="12"/>
      <c r="F683" s="12"/>
      <c r="G683" s="316"/>
      <c r="H683" s="316"/>
      <c r="I683" s="131"/>
      <c r="J683" s="317"/>
      <c r="K683" s="318"/>
      <c r="L683" s="221"/>
      <c r="M683" s="221"/>
      <c r="N683" s="221"/>
      <c r="O683" s="221"/>
      <c r="P683" s="222"/>
      <c r="Q683" s="222"/>
      <c r="R683" s="222"/>
      <c r="S683" s="12"/>
      <c r="T683" s="315"/>
      <c r="U683" s="221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</row>
    <row r="684" spans="1:43" s="46" customFormat="1">
      <c r="A684" s="53"/>
      <c r="B684" s="12"/>
      <c r="C684" s="12"/>
      <c r="D684" s="12"/>
      <c r="E684" s="12"/>
      <c r="F684" s="12"/>
      <c r="G684" s="316"/>
      <c r="H684" s="316"/>
      <c r="I684" s="131"/>
      <c r="J684" s="317"/>
      <c r="K684" s="318"/>
      <c r="L684" s="221"/>
      <c r="M684" s="221"/>
      <c r="N684" s="221"/>
      <c r="O684" s="221"/>
      <c r="P684" s="222"/>
      <c r="Q684" s="222"/>
      <c r="R684" s="222"/>
      <c r="S684" s="12"/>
      <c r="T684" s="315"/>
      <c r="U684" s="221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</row>
    <row r="685" spans="1:43" s="46" customFormat="1">
      <c r="A685" s="53"/>
      <c r="B685" s="12"/>
      <c r="C685" s="12"/>
      <c r="D685" s="12"/>
      <c r="E685" s="12"/>
      <c r="F685" s="12"/>
      <c r="G685" s="316"/>
      <c r="H685" s="316"/>
      <c r="I685" s="131"/>
      <c r="J685" s="317"/>
      <c r="K685" s="318"/>
      <c r="L685" s="221"/>
      <c r="M685" s="221"/>
      <c r="N685" s="221"/>
      <c r="O685" s="221"/>
      <c r="P685" s="222"/>
      <c r="Q685" s="222"/>
      <c r="R685" s="222"/>
      <c r="S685" s="12"/>
      <c r="T685" s="315"/>
      <c r="U685" s="221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</row>
    <row r="686" spans="1:43" s="46" customFormat="1">
      <c r="A686" s="53"/>
      <c r="B686" s="12"/>
      <c r="C686" s="12"/>
      <c r="D686" s="12"/>
      <c r="E686" s="12"/>
      <c r="F686" s="12"/>
      <c r="G686" s="316"/>
      <c r="H686" s="316"/>
      <c r="I686" s="131"/>
      <c r="J686" s="317"/>
      <c r="K686" s="318"/>
      <c r="L686" s="221"/>
      <c r="M686" s="221"/>
      <c r="N686" s="221"/>
      <c r="O686" s="221"/>
      <c r="P686" s="222"/>
      <c r="Q686" s="222"/>
      <c r="R686" s="222"/>
      <c r="S686" s="12"/>
      <c r="T686" s="315"/>
      <c r="U686" s="221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</row>
    <row r="687" spans="1:43" s="46" customFormat="1">
      <c r="A687" s="53"/>
      <c r="B687" s="12"/>
      <c r="C687" s="12"/>
      <c r="D687" s="12"/>
      <c r="E687" s="12"/>
      <c r="F687" s="12"/>
      <c r="G687" s="316"/>
      <c r="H687" s="316"/>
      <c r="I687" s="131"/>
      <c r="J687" s="317"/>
      <c r="K687" s="318"/>
      <c r="L687" s="221"/>
      <c r="M687" s="221"/>
      <c r="N687" s="221"/>
      <c r="O687" s="221"/>
      <c r="P687" s="222"/>
      <c r="Q687" s="222"/>
      <c r="R687" s="222"/>
      <c r="S687" s="12"/>
      <c r="T687" s="315"/>
      <c r="U687" s="221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</row>
    <row r="688" spans="1:43" s="46" customFormat="1">
      <c r="A688" s="53"/>
      <c r="B688" s="12"/>
      <c r="C688" s="12"/>
      <c r="D688" s="12"/>
      <c r="E688" s="12"/>
      <c r="F688" s="12"/>
      <c r="G688" s="316"/>
      <c r="H688" s="316"/>
      <c r="I688" s="131"/>
      <c r="J688" s="317"/>
      <c r="K688" s="318"/>
      <c r="L688" s="221"/>
      <c r="M688" s="221"/>
      <c r="N688" s="221"/>
      <c r="O688" s="221"/>
      <c r="P688" s="222"/>
      <c r="Q688" s="222"/>
      <c r="R688" s="222"/>
      <c r="S688" s="12"/>
      <c r="T688" s="315"/>
      <c r="U688" s="221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</row>
    <row r="689" spans="1:43" s="46" customFormat="1">
      <c r="A689" s="53"/>
      <c r="B689" s="12"/>
      <c r="C689" s="12"/>
      <c r="D689" s="12"/>
      <c r="E689" s="12"/>
      <c r="F689" s="12"/>
      <c r="G689" s="320"/>
      <c r="H689" s="316"/>
      <c r="I689" s="131"/>
      <c r="J689" s="317"/>
      <c r="K689" s="318"/>
      <c r="L689" s="221"/>
      <c r="M689" s="221"/>
      <c r="N689" s="221"/>
      <c r="O689" s="221"/>
      <c r="P689" s="222"/>
      <c r="Q689" s="222"/>
      <c r="R689" s="222"/>
      <c r="S689" s="12"/>
      <c r="T689" s="315"/>
      <c r="U689" s="221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</row>
    <row r="690" spans="1:43" s="46" customFormat="1">
      <c r="A690" s="53"/>
      <c r="B690" s="12"/>
      <c r="C690" s="12"/>
      <c r="D690" s="12"/>
      <c r="E690" s="12"/>
      <c r="F690" s="12"/>
      <c r="G690" s="316"/>
      <c r="H690" s="316"/>
      <c r="I690" s="131"/>
      <c r="J690" s="317"/>
      <c r="K690" s="222"/>
      <c r="L690" s="221"/>
      <c r="M690" s="221"/>
      <c r="N690" s="221"/>
      <c r="O690" s="221"/>
      <c r="P690" s="222"/>
      <c r="Q690" s="222"/>
      <c r="R690" s="222"/>
      <c r="S690" s="12"/>
      <c r="T690" s="315"/>
      <c r="U690" s="221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</row>
    <row r="691" spans="1:43" s="46" customFormat="1">
      <c r="A691" s="53"/>
      <c r="B691" s="12"/>
      <c r="C691" s="12"/>
      <c r="D691" s="12"/>
      <c r="E691" s="12"/>
      <c r="F691" s="12"/>
      <c r="G691" s="316"/>
      <c r="H691" s="316"/>
      <c r="I691" s="131"/>
      <c r="J691" s="317"/>
      <c r="K691" s="318"/>
      <c r="L691" s="221"/>
      <c r="M691" s="221"/>
      <c r="N691" s="221"/>
      <c r="O691" s="221"/>
      <c r="P691" s="222"/>
      <c r="Q691" s="222"/>
      <c r="R691" s="222"/>
      <c r="S691" s="12"/>
      <c r="T691" s="315"/>
      <c r="U691" s="221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</row>
    <row r="692" spans="1:43" s="46" customFormat="1">
      <c r="A692" s="53"/>
      <c r="B692" s="12"/>
      <c r="C692" s="12"/>
      <c r="D692" s="12"/>
      <c r="E692" s="12"/>
      <c r="F692" s="12"/>
      <c r="G692" s="316"/>
      <c r="H692" s="316"/>
      <c r="I692" s="131"/>
      <c r="J692" s="317"/>
      <c r="K692" s="318"/>
      <c r="L692" s="221"/>
      <c r="M692" s="221"/>
      <c r="N692" s="221"/>
      <c r="O692" s="221"/>
      <c r="P692" s="222"/>
      <c r="Q692" s="222"/>
      <c r="R692" s="222"/>
      <c r="S692" s="12"/>
      <c r="T692" s="315"/>
      <c r="U692" s="221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</row>
    <row r="693" spans="1:43" s="46" customFormat="1">
      <c r="A693" s="53"/>
      <c r="B693" s="12"/>
      <c r="C693" s="12"/>
      <c r="D693" s="12"/>
      <c r="E693" s="12"/>
      <c r="F693" s="12"/>
      <c r="G693" s="316"/>
      <c r="H693" s="316"/>
      <c r="I693" s="131"/>
      <c r="J693" s="317"/>
      <c r="K693" s="318"/>
      <c r="L693" s="221"/>
      <c r="M693" s="221"/>
      <c r="N693" s="221"/>
      <c r="O693" s="221"/>
      <c r="P693" s="222"/>
      <c r="Q693" s="222"/>
      <c r="R693" s="222"/>
      <c r="S693" s="316"/>
      <c r="T693" s="315"/>
      <c r="U693" s="221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</row>
    <row r="694" spans="1:43" s="46" customFormat="1">
      <c r="A694" s="53"/>
      <c r="B694" s="319"/>
      <c r="C694" s="319"/>
      <c r="D694" s="12"/>
      <c r="E694" s="12"/>
      <c r="F694" s="12"/>
      <c r="G694" s="316"/>
      <c r="H694" s="316"/>
      <c r="I694" s="131"/>
      <c r="J694" s="317"/>
      <c r="K694" s="318"/>
      <c r="L694" s="221"/>
      <c r="M694" s="221"/>
      <c r="N694" s="221"/>
      <c r="O694" s="221"/>
      <c r="P694" s="222"/>
      <c r="Q694" s="222"/>
      <c r="R694" s="222"/>
      <c r="S694" s="12"/>
      <c r="T694" s="315"/>
      <c r="U694" s="221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</row>
    <row r="695" spans="1:43" s="46" customFormat="1">
      <c r="A695" s="53"/>
      <c r="B695" s="12"/>
      <c r="C695" s="12"/>
      <c r="D695" s="12"/>
      <c r="E695" s="12"/>
      <c r="F695" s="12"/>
      <c r="G695" s="316"/>
      <c r="H695" s="316"/>
      <c r="I695" s="131"/>
      <c r="J695" s="317"/>
      <c r="K695" s="318"/>
      <c r="L695" s="221"/>
      <c r="M695" s="221"/>
      <c r="N695" s="221"/>
      <c r="O695" s="221"/>
      <c r="P695" s="222"/>
      <c r="Q695" s="222"/>
      <c r="R695" s="222"/>
      <c r="S695" s="12"/>
      <c r="T695" s="315"/>
      <c r="U695" s="221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</row>
    <row r="696" spans="1:43" s="46" customFormat="1">
      <c r="A696" s="53"/>
      <c r="B696" s="12"/>
      <c r="C696" s="12"/>
      <c r="D696" s="12"/>
      <c r="E696" s="12"/>
      <c r="F696" s="12"/>
      <c r="G696" s="316"/>
      <c r="H696" s="316"/>
      <c r="I696" s="131"/>
      <c r="J696" s="317"/>
      <c r="K696" s="318"/>
      <c r="L696" s="221"/>
      <c r="M696" s="221"/>
      <c r="N696" s="221"/>
      <c r="O696" s="221"/>
      <c r="P696" s="222"/>
      <c r="Q696" s="222"/>
      <c r="R696" s="222"/>
      <c r="S696" s="12"/>
      <c r="T696" s="315"/>
      <c r="U696" s="221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</row>
    <row r="697" spans="1:43" s="46" customFormat="1">
      <c r="A697" s="53"/>
      <c r="B697" s="12"/>
      <c r="C697" s="12"/>
      <c r="D697" s="12"/>
      <c r="E697" s="12"/>
      <c r="F697" s="12"/>
      <c r="G697" s="316"/>
      <c r="H697" s="316"/>
      <c r="I697" s="131"/>
      <c r="J697" s="317"/>
      <c r="K697" s="318"/>
      <c r="L697" s="221"/>
      <c r="M697" s="221"/>
      <c r="N697" s="221"/>
      <c r="O697" s="221"/>
      <c r="P697" s="222"/>
      <c r="Q697" s="222"/>
      <c r="R697" s="222"/>
      <c r="S697" s="12"/>
      <c r="T697" s="315"/>
      <c r="U697" s="221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</row>
    <row r="698" spans="1:43" s="46" customFormat="1">
      <c r="A698" s="53"/>
      <c r="B698" s="12"/>
      <c r="C698" s="12"/>
      <c r="D698" s="12"/>
      <c r="E698" s="12"/>
      <c r="F698" s="12"/>
      <c r="G698" s="316"/>
      <c r="H698" s="316"/>
      <c r="I698" s="131"/>
      <c r="J698" s="317"/>
      <c r="K698" s="318"/>
      <c r="L698" s="221"/>
      <c r="M698" s="221"/>
      <c r="N698" s="221"/>
      <c r="O698" s="221"/>
      <c r="P698" s="222"/>
      <c r="Q698" s="222"/>
      <c r="R698" s="222"/>
      <c r="S698" s="12"/>
      <c r="T698" s="315"/>
      <c r="U698" s="221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</row>
    <row r="699" spans="1:43" s="46" customFormat="1">
      <c r="A699" s="53"/>
      <c r="B699" s="12"/>
      <c r="C699" s="12"/>
      <c r="D699" s="12"/>
      <c r="E699" s="12"/>
      <c r="F699" s="12"/>
      <c r="G699" s="316"/>
      <c r="H699" s="316"/>
      <c r="I699" s="131"/>
      <c r="J699" s="317"/>
      <c r="K699" s="318"/>
      <c r="L699" s="221"/>
      <c r="M699" s="221"/>
      <c r="N699" s="221"/>
      <c r="O699" s="221"/>
      <c r="P699" s="222"/>
      <c r="Q699" s="222"/>
      <c r="R699" s="222"/>
      <c r="S699" s="12"/>
      <c r="T699" s="315"/>
      <c r="U699" s="221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</row>
    <row r="700" spans="1:43" s="46" customFormat="1">
      <c r="A700" s="53"/>
      <c r="B700" s="12"/>
      <c r="C700" s="12"/>
      <c r="D700" s="12"/>
      <c r="E700" s="12"/>
      <c r="F700" s="12"/>
      <c r="G700" s="316"/>
      <c r="H700" s="316"/>
      <c r="I700" s="131"/>
      <c r="J700" s="317"/>
      <c r="K700" s="318"/>
      <c r="L700" s="221"/>
      <c r="M700" s="221"/>
      <c r="N700" s="221"/>
      <c r="O700" s="221"/>
      <c r="P700" s="222"/>
      <c r="Q700" s="222"/>
      <c r="R700" s="222"/>
      <c r="S700" s="12"/>
      <c r="T700" s="315"/>
      <c r="U700" s="221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</row>
    <row r="701" spans="1:43" s="46" customFormat="1">
      <c r="A701" s="53"/>
      <c r="B701" s="12"/>
      <c r="C701" s="12"/>
      <c r="D701" s="12"/>
      <c r="E701" s="12"/>
      <c r="F701" s="12"/>
      <c r="G701" s="316"/>
      <c r="H701" s="316"/>
      <c r="I701" s="131"/>
      <c r="J701" s="317"/>
      <c r="K701" s="318"/>
      <c r="L701" s="221"/>
      <c r="M701" s="221"/>
      <c r="N701" s="221"/>
      <c r="O701" s="221"/>
      <c r="P701" s="222"/>
      <c r="Q701" s="222"/>
      <c r="R701" s="222"/>
      <c r="S701" s="12"/>
      <c r="T701" s="315"/>
      <c r="U701" s="221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</row>
    <row r="702" spans="1:43" s="46" customFormat="1">
      <c r="A702" s="53"/>
      <c r="B702" s="12"/>
      <c r="C702" s="12"/>
      <c r="D702" s="12"/>
      <c r="E702" s="12"/>
      <c r="F702" s="12"/>
      <c r="G702" s="316"/>
      <c r="H702" s="316"/>
      <c r="I702" s="131"/>
      <c r="J702" s="317"/>
      <c r="K702" s="318"/>
      <c r="L702" s="221"/>
      <c r="M702" s="221"/>
      <c r="N702" s="221"/>
      <c r="O702" s="221"/>
      <c r="P702" s="222"/>
      <c r="Q702" s="222"/>
      <c r="R702" s="222"/>
      <c r="S702" s="12"/>
      <c r="T702" s="315"/>
      <c r="U702" s="221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</row>
    <row r="703" spans="1:43" s="46" customFormat="1">
      <c r="A703" s="53"/>
      <c r="B703" s="12"/>
      <c r="C703" s="12"/>
      <c r="D703" s="12"/>
      <c r="E703" s="12"/>
      <c r="F703" s="12"/>
      <c r="G703" s="316"/>
      <c r="H703" s="316"/>
      <c r="I703" s="131"/>
      <c r="J703" s="317"/>
      <c r="K703" s="318"/>
      <c r="L703" s="221"/>
      <c r="M703" s="221"/>
      <c r="N703" s="221"/>
      <c r="O703" s="221"/>
      <c r="P703" s="222"/>
      <c r="Q703" s="222"/>
      <c r="R703" s="222"/>
      <c r="S703" s="12"/>
      <c r="T703" s="315"/>
      <c r="U703" s="221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</row>
    <row r="704" spans="1:43" s="46" customFormat="1">
      <c r="A704" s="53"/>
      <c r="B704" s="12"/>
      <c r="C704" s="12"/>
      <c r="D704" s="12"/>
      <c r="E704" s="12"/>
      <c r="F704" s="12"/>
      <c r="G704" s="316"/>
      <c r="H704" s="316"/>
      <c r="I704" s="131"/>
      <c r="J704" s="317"/>
      <c r="K704" s="318"/>
      <c r="L704" s="221"/>
      <c r="M704" s="221"/>
      <c r="N704" s="221"/>
      <c r="O704" s="221"/>
      <c r="P704" s="222"/>
      <c r="Q704" s="222"/>
      <c r="R704" s="222"/>
      <c r="S704" s="12"/>
      <c r="T704" s="315"/>
      <c r="U704" s="221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</row>
    <row r="705" spans="1:43" s="46" customFormat="1">
      <c r="A705" s="53"/>
      <c r="B705" s="12"/>
      <c r="C705" s="12"/>
      <c r="D705" s="12"/>
      <c r="E705" s="12"/>
      <c r="F705" s="12"/>
      <c r="G705" s="316"/>
      <c r="H705" s="316"/>
      <c r="I705" s="131"/>
      <c r="J705" s="317"/>
      <c r="K705" s="222"/>
      <c r="L705" s="221"/>
      <c r="M705" s="221"/>
      <c r="N705" s="221"/>
      <c r="O705" s="221"/>
      <c r="P705" s="222"/>
      <c r="Q705" s="222"/>
      <c r="R705" s="222"/>
      <c r="S705" s="12"/>
      <c r="T705" s="315"/>
      <c r="U705" s="221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</row>
    <row r="706" spans="1:43" s="46" customFormat="1">
      <c r="A706" s="53"/>
      <c r="B706" s="12"/>
      <c r="C706" s="12"/>
      <c r="D706" s="12"/>
      <c r="E706" s="12"/>
      <c r="F706" s="12"/>
      <c r="G706" s="316"/>
      <c r="H706" s="316"/>
      <c r="I706" s="131"/>
      <c r="J706" s="317"/>
      <c r="K706" s="318"/>
      <c r="L706" s="221"/>
      <c r="M706" s="221"/>
      <c r="N706" s="221"/>
      <c r="O706" s="221"/>
      <c r="P706" s="222"/>
      <c r="Q706" s="222"/>
      <c r="R706" s="222"/>
      <c r="S706" s="12"/>
      <c r="T706" s="315"/>
      <c r="U706" s="221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</row>
    <row r="707" spans="1:43" s="46" customFormat="1">
      <c r="A707" s="53"/>
      <c r="B707" s="12"/>
      <c r="C707" s="12"/>
      <c r="D707" s="12"/>
      <c r="E707" s="12"/>
      <c r="F707" s="12"/>
      <c r="G707" s="316"/>
      <c r="H707" s="316"/>
      <c r="I707" s="131"/>
      <c r="J707" s="317"/>
      <c r="K707" s="318"/>
      <c r="L707" s="221"/>
      <c r="M707" s="221"/>
      <c r="N707" s="221"/>
      <c r="O707" s="221"/>
      <c r="P707" s="222"/>
      <c r="Q707" s="222"/>
      <c r="R707" s="222"/>
      <c r="S707" s="12"/>
      <c r="T707" s="315"/>
      <c r="U707" s="221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</row>
    <row r="708" spans="1:43" s="46" customFormat="1">
      <c r="A708" s="53"/>
      <c r="B708" s="12"/>
      <c r="C708" s="12"/>
      <c r="D708" s="12"/>
      <c r="E708" s="12"/>
      <c r="F708" s="12"/>
      <c r="G708" s="316"/>
      <c r="H708" s="316"/>
      <c r="I708" s="131"/>
      <c r="J708" s="317"/>
      <c r="K708" s="318"/>
      <c r="L708" s="221"/>
      <c r="M708" s="221"/>
      <c r="N708" s="221"/>
      <c r="O708" s="221"/>
      <c r="P708" s="222"/>
      <c r="Q708" s="222"/>
      <c r="R708" s="222"/>
      <c r="S708" s="316"/>
      <c r="T708" s="315"/>
      <c r="U708" s="221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</row>
    <row r="709" spans="1:43" s="46" customFormat="1">
      <c r="A709" s="53"/>
      <c r="B709" s="319"/>
      <c r="C709" s="319"/>
      <c r="D709" s="12"/>
      <c r="E709" s="12"/>
      <c r="F709" s="12"/>
      <c r="G709" s="316"/>
      <c r="H709" s="316"/>
      <c r="I709" s="131"/>
      <c r="J709" s="317"/>
      <c r="K709" s="318"/>
      <c r="L709" s="221"/>
      <c r="M709" s="221"/>
      <c r="N709" s="221"/>
      <c r="O709" s="221"/>
      <c r="P709" s="222"/>
      <c r="Q709" s="222"/>
      <c r="R709" s="222"/>
      <c r="S709" s="12"/>
      <c r="T709" s="315"/>
      <c r="U709" s="221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</row>
    <row r="710" spans="1:43" s="46" customFormat="1">
      <c r="A710" s="53"/>
      <c r="B710" s="12"/>
      <c r="C710" s="12"/>
      <c r="D710" s="12"/>
      <c r="E710" s="12"/>
      <c r="F710" s="12"/>
      <c r="G710" s="316"/>
      <c r="H710" s="316"/>
      <c r="I710" s="131"/>
      <c r="J710" s="317"/>
      <c r="K710" s="318"/>
      <c r="L710" s="221"/>
      <c r="M710" s="221"/>
      <c r="N710" s="221"/>
      <c r="O710" s="221"/>
      <c r="P710" s="222"/>
      <c r="Q710" s="222"/>
      <c r="R710" s="222"/>
      <c r="S710" s="12"/>
      <c r="T710" s="315"/>
      <c r="U710" s="221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</row>
    <row r="711" spans="1:43" s="46" customFormat="1">
      <c r="A711" s="53"/>
      <c r="B711" s="12"/>
      <c r="C711" s="12"/>
      <c r="D711" s="12"/>
      <c r="E711" s="12"/>
      <c r="F711" s="12"/>
      <c r="G711" s="316"/>
      <c r="H711" s="316"/>
      <c r="I711" s="131"/>
      <c r="J711" s="317"/>
      <c r="K711" s="318"/>
      <c r="L711" s="221"/>
      <c r="M711" s="221"/>
      <c r="N711" s="221"/>
      <c r="O711" s="221"/>
      <c r="P711" s="222"/>
      <c r="Q711" s="222"/>
      <c r="R711" s="222"/>
      <c r="S711" s="12"/>
      <c r="T711" s="315"/>
      <c r="U711" s="221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</row>
    <row r="712" spans="1:43" s="46" customFormat="1">
      <c r="A712" s="53"/>
      <c r="B712" s="12"/>
      <c r="C712" s="12"/>
      <c r="D712" s="12"/>
      <c r="E712" s="12"/>
      <c r="F712" s="12"/>
      <c r="G712" s="316"/>
      <c r="H712" s="316"/>
      <c r="I712" s="131"/>
      <c r="J712" s="317"/>
      <c r="K712" s="318"/>
      <c r="L712" s="221"/>
      <c r="M712" s="221"/>
      <c r="N712" s="221"/>
      <c r="O712" s="221"/>
      <c r="P712" s="222"/>
      <c r="Q712" s="222"/>
      <c r="R712" s="222"/>
      <c r="S712" s="12"/>
      <c r="T712" s="315"/>
      <c r="U712" s="221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</row>
    <row r="713" spans="1:43" s="46" customFormat="1">
      <c r="A713" s="53"/>
      <c r="B713" s="12"/>
      <c r="C713" s="12"/>
      <c r="D713" s="12"/>
      <c r="E713" s="12"/>
      <c r="F713" s="12"/>
      <c r="G713" s="316"/>
      <c r="H713" s="316"/>
      <c r="I713" s="131"/>
      <c r="J713" s="317"/>
      <c r="K713" s="318"/>
      <c r="L713" s="221"/>
      <c r="M713" s="221"/>
      <c r="N713" s="221"/>
      <c r="O713" s="221"/>
      <c r="P713" s="222"/>
      <c r="Q713" s="222"/>
      <c r="R713" s="222"/>
      <c r="S713" s="12"/>
      <c r="T713" s="315"/>
      <c r="U713" s="221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</row>
    <row r="714" spans="1:43" s="46" customFormat="1">
      <c r="A714" s="53"/>
      <c r="B714" s="12"/>
      <c r="C714" s="12"/>
      <c r="D714" s="12"/>
      <c r="E714" s="12"/>
      <c r="F714" s="12"/>
      <c r="G714" s="316"/>
      <c r="H714" s="316"/>
      <c r="I714" s="131"/>
      <c r="J714" s="317"/>
      <c r="K714" s="318"/>
      <c r="L714" s="221"/>
      <c r="M714" s="221"/>
      <c r="N714" s="221"/>
      <c r="O714" s="221"/>
      <c r="P714" s="222"/>
      <c r="Q714" s="222"/>
      <c r="R714" s="222"/>
      <c r="S714" s="12"/>
      <c r="T714" s="315"/>
      <c r="U714" s="221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</row>
    <row r="715" spans="1:43" s="46" customFormat="1">
      <c r="A715" s="53"/>
      <c r="B715" s="12"/>
      <c r="C715" s="12"/>
      <c r="D715" s="12"/>
      <c r="E715" s="12"/>
      <c r="F715" s="12"/>
      <c r="G715" s="316"/>
      <c r="H715" s="316"/>
      <c r="I715" s="131"/>
      <c r="J715" s="317"/>
      <c r="K715" s="318"/>
      <c r="L715" s="221"/>
      <c r="M715" s="221"/>
      <c r="N715" s="221"/>
      <c r="O715" s="221"/>
      <c r="P715" s="222"/>
      <c r="Q715" s="222"/>
      <c r="R715" s="222"/>
      <c r="S715" s="12"/>
      <c r="T715" s="315"/>
      <c r="U715" s="221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</row>
    <row r="716" spans="1:43" s="46" customFormat="1">
      <c r="A716" s="53"/>
      <c r="B716" s="12"/>
      <c r="C716" s="12"/>
      <c r="D716" s="12"/>
      <c r="E716" s="12"/>
      <c r="F716" s="12"/>
      <c r="G716" s="316"/>
      <c r="H716" s="316"/>
      <c r="I716" s="131"/>
      <c r="J716" s="317"/>
      <c r="K716" s="318"/>
      <c r="L716" s="221"/>
      <c r="M716" s="221"/>
      <c r="N716" s="221"/>
      <c r="O716" s="221"/>
      <c r="P716" s="222"/>
      <c r="Q716" s="222"/>
      <c r="R716" s="222"/>
      <c r="S716" s="12"/>
      <c r="T716" s="315"/>
      <c r="U716" s="221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</row>
    <row r="717" spans="1:43" s="46" customFormat="1">
      <c r="A717" s="53"/>
      <c r="B717" s="12"/>
      <c r="C717" s="12"/>
      <c r="D717" s="12"/>
      <c r="E717" s="12"/>
      <c r="F717" s="12"/>
      <c r="G717" s="316"/>
      <c r="H717" s="316"/>
      <c r="I717" s="131"/>
      <c r="J717" s="317"/>
      <c r="K717" s="318"/>
      <c r="L717" s="221"/>
      <c r="M717" s="221"/>
      <c r="N717" s="221"/>
      <c r="O717" s="221"/>
      <c r="P717" s="222"/>
      <c r="Q717" s="222"/>
      <c r="R717" s="222"/>
      <c r="S717" s="12"/>
      <c r="T717" s="315"/>
      <c r="U717" s="221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</row>
    <row r="718" spans="1:43" s="46" customFormat="1">
      <c r="A718" s="53"/>
      <c r="B718" s="12"/>
      <c r="C718" s="12"/>
      <c r="D718" s="12"/>
      <c r="E718" s="12"/>
      <c r="F718" s="12"/>
      <c r="G718" s="316"/>
      <c r="H718" s="316"/>
      <c r="I718" s="131"/>
      <c r="J718" s="317"/>
      <c r="K718" s="318"/>
      <c r="L718" s="221"/>
      <c r="M718" s="221"/>
      <c r="N718" s="221"/>
      <c r="O718" s="221"/>
      <c r="P718" s="222"/>
      <c r="Q718" s="222"/>
      <c r="R718" s="222"/>
      <c r="S718" s="12"/>
      <c r="T718" s="315"/>
      <c r="U718" s="221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</row>
    <row r="719" spans="1:43" s="46" customFormat="1">
      <c r="A719" s="53"/>
      <c r="B719" s="12"/>
      <c r="C719" s="12"/>
      <c r="D719" s="12"/>
      <c r="E719" s="12"/>
      <c r="F719" s="12"/>
      <c r="G719" s="316"/>
      <c r="H719" s="316"/>
      <c r="I719" s="131"/>
      <c r="J719" s="317"/>
      <c r="K719" s="318"/>
      <c r="L719" s="221"/>
      <c r="M719" s="221"/>
      <c r="N719" s="221"/>
      <c r="O719" s="221"/>
      <c r="P719" s="222"/>
      <c r="Q719" s="222"/>
      <c r="R719" s="222"/>
      <c r="S719" s="12"/>
      <c r="T719" s="315"/>
      <c r="U719" s="221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</row>
    <row r="720" spans="1:43" s="46" customFormat="1">
      <c r="A720" s="53"/>
      <c r="B720" s="12"/>
      <c r="C720" s="12"/>
      <c r="D720" s="12"/>
      <c r="E720" s="12"/>
      <c r="F720" s="12"/>
      <c r="G720" s="316"/>
      <c r="H720" s="316"/>
      <c r="I720" s="131"/>
      <c r="J720" s="317"/>
      <c r="K720" s="222"/>
      <c r="L720" s="221"/>
      <c r="M720" s="221"/>
      <c r="N720" s="221"/>
      <c r="O720" s="221"/>
      <c r="P720" s="222"/>
      <c r="Q720" s="222"/>
      <c r="R720" s="222"/>
      <c r="S720" s="12"/>
      <c r="T720" s="315"/>
      <c r="U720" s="221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</row>
    <row r="721" spans="1:43" s="46" customFormat="1">
      <c r="A721" s="53"/>
      <c r="B721" s="12"/>
      <c r="C721" s="12"/>
      <c r="D721" s="12"/>
      <c r="E721" s="12"/>
      <c r="F721" s="12"/>
      <c r="G721" s="316"/>
      <c r="H721" s="316"/>
      <c r="I721" s="131"/>
      <c r="J721" s="317"/>
      <c r="K721" s="318"/>
      <c r="L721" s="221"/>
      <c r="M721" s="221"/>
      <c r="N721" s="221"/>
      <c r="O721" s="221"/>
      <c r="P721" s="222"/>
      <c r="Q721" s="222"/>
      <c r="R721" s="222"/>
      <c r="S721" s="12"/>
      <c r="T721" s="315"/>
      <c r="U721" s="221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</row>
    <row r="722" spans="1:43" s="46" customFormat="1">
      <c r="A722" s="53"/>
      <c r="B722" s="12"/>
      <c r="C722" s="12"/>
      <c r="D722" s="12"/>
      <c r="E722" s="12"/>
      <c r="F722" s="12"/>
      <c r="G722" s="316"/>
      <c r="H722" s="316"/>
      <c r="I722" s="131"/>
      <c r="J722" s="317"/>
      <c r="K722" s="318"/>
      <c r="L722" s="221"/>
      <c r="M722" s="221"/>
      <c r="N722" s="221"/>
      <c r="O722" s="221"/>
      <c r="P722" s="222"/>
      <c r="Q722" s="222"/>
      <c r="R722" s="222"/>
      <c r="S722" s="12"/>
      <c r="T722" s="315"/>
      <c r="U722" s="221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</row>
    <row r="723" spans="1:43" s="46" customFormat="1">
      <c r="A723" s="53"/>
      <c r="B723" s="12"/>
      <c r="C723" s="12"/>
      <c r="D723" s="12"/>
      <c r="E723" s="12"/>
      <c r="F723" s="12"/>
      <c r="G723" s="316"/>
      <c r="H723" s="316"/>
      <c r="I723" s="131"/>
      <c r="J723" s="317"/>
      <c r="K723" s="318"/>
      <c r="L723" s="221"/>
      <c r="M723" s="221"/>
      <c r="N723" s="221"/>
      <c r="O723" s="221"/>
      <c r="P723" s="222"/>
      <c r="Q723" s="222"/>
      <c r="R723" s="222"/>
      <c r="S723" s="316"/>
      <c r="T723" s="315"/>
      <c r="U723" s="221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</row>
    <row r="724" spans="1:43" s="46" customFormat="1">
      <c r="A724" s="53"/>
      <c r="B724" s="319"/>
      <c r="C724" s="319"/>
      <c r="D724" s="12"/>
      <c r="E724" s="12"/>
      <c r="F724" s="12"/>
      <c r="G724" s="316"/>
      <c r="H724" s="316"/>
      <c r="I724" s="131"/>
      <c r="J724" s="317"/>
      <c r="K724" s="318"/>
      <c r="L724" s="221"/>
      <c r="M724" s="221"/>
      <c r="N724" s="221"/>
      <c r="O724" s="221"/>
      <c r="P724" s="222"/>
      <c r="Q724" s="222"/>
      <c r="R724" s="222"/>
      <c r="S724" s="12"/>
      <c r="T724" s="315"/>
      <c r="U724" s="221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</row>
    <row r="725" spans="1:43" s="46" customFormat="1">
      <c r="A725" s="53"/>
      <c r="B725" s="12"/>
      <c r="C725" s="12"/>
      <c r="D725" s="12"/>
      <c r="E725" s="12"/>
      <c r="F725" s="12"/>
      <c r="G725" s="316"/>
      <c r="H725" s="316"/>
      <c r="I725" s="131"/>
      <c r="J725" s="317"/>
      <c r="K725" s="318"/>
      <c r="L725" s="221"/>
      <c r="M725" s="221"/>
      <c r="N725" s="221"/>
      <c r="O725" s="221"/>
      <c r="P725" s="222"/>
      <c r="Q725" s="222"/>
      <c r="R725" s="222"/>
      <c r="S725" s="12"/>
      <c r="T725" s="315"/>
      <c r="U725" s="221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</row>
    <row r="726" spans="1:43" s="46" customFormat="1">
      <c r="A726" s="53"/>
      <c r="B726" s="12"/>
      <c r="C726" s="12"/>
      <c r="D726" s="12"/>
      <c r="E726" s="12"/>
      <c r="F726" s="12"/>
      <c r="G726" s="316"/>
      <c r="H726" s="316"/>
      <c r="I726" s="131"/>
      <c r="J726" s="317"/>
      <c r="K726" s="318"/>
      <c r="L726" s="221"/>
      <c r="M726" s="221"/>
      <c r="N726" s="221"/>
      <c r="O726" s="221"/>
      <c r="P726" s="222"/>
      <c r="Q726" s="222"/>
      <c r="R726" s="222"/>
      <c r="S726" s="12"/>
      <c r="T726" s="315"/>
      <c r="U726" s="221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</row>
    <row r="727" spans="1:43" s="46" customFormat="1">
      <c r="A727" s="53"/>
      <c r="B727" s="12"/>
      <c r="C727" s="12"/>
      <c r="D727" s="12"/>
      <c r="E727" s="12"/>
      <c r="F727" s="12"/>
      <c r="G727" s="316"/>
      <c r="H727" s="316"/>
      <c r="I727" s="131"/>
      <c r="J727" s="317"/>
      <c r="K727" s="318"/>
      <c r="L727" s="221"/>
      <c r="M727" s="221"/>
      <c r="N727" s="221"/>
      <c r="O727" s="221"/>
      <c r="P727" s="222"/>
      <c r="Q727" s="222"/>
      <c r="R727" s="222"/>
      <c r="S727" s="12"/>
      <c r="T727" s="315"/>
      <c r="U727" s="221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</row>
    <row r="728" spans="1:43" s="46" customFormat="1">
      <c r="A728" s="53"/>
      <c r="B728" s="12"/>
      <c r="C728" s="12"/>
      <c r="D728" s="12"/>
      <c r="E728" s="12"/>
      <c r="F728" s="12"/>
      <c r="G728" s="316"/>
      <c r="H728" s="316"/>
      <c r="I728" s="131"/>
      <c r="J728" s="317"/>
      <c r="K728" s="318"/>
      <c r="L728" s="221"/>
      <c r="M728" s="221"/>
      <c r="N728" s="221"/>
      <c r="O728" s="221"/>
      <c r="P728" s="222"/>
      <c r="Q728" s="222"/>
      <c r="R728" s="222"/>
      <c r="S728" s="12"/>
      <c r="T728" s="315"/>
      <c r="U728" s="221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</row>
    <row r="729" spans="1:43" s="46" customFormat="1">
      <c r="A729" s="53"/>
      <c r="B729" s="12"/>
      <c r="C729" s="12"/>
      <c r="D729" s="12"/>
      <c r="E729" s="12"/>
      <c r="F729" s="12"/>
      <c r="G729" s="316"/>
      <c r="H729" s="316"/>
      <c r="I729" s="131"/>
      <c r="J729" s="317"/>
      <c r="K729" s="318"/>
      <c r="L729" s="221"/>
      <c r="M729" s="221"/>
      <c r="N729" s="221"/>
      <c r="O729" s="221"/>
      <c r="P729" s="222"/>
      <c r="Q729" s="222"/>
      <c r="R729" s="222"/>
      <c r="S729" s="12"/>
      <c r="T729" s="315"/>
      <c r="U729" s="221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</row>
    <row r="730" spans="1:43" s="46" customFormat="1">
      <c r="A730" s="53"/>
      <c r="B730" s="12"/>
      <c r="C730" s="12"/>
      <c r="D730" s="12"/>
      <c r="E730" s="12"/>
      <c r="F730" s="12"/>
      <c r="G730" s="316"/>
      <c r="H730" s="316"/>
      <c r="I730" s="131"/>
      <c r="J730" s="317"/>
      <c r="K730" s="318"/>
      <c r="L730" s="221"/>
      <c r="M730" s="221"/>
      <c r="N730" s="221"/>
      <c r="O730" s="221"/>
      <c r="P730" s="222"/>
      <c r="Q730" s="222"/>
      <c r="R730" s="222"/>
      <c r="S730" s="12"/>
      <c r="T730" s="315"/>
      <c r="U730" s="221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</row>
    <row r="731" spans="1:43" s="46" customFormat="1">
      <c r="A731" s="53"/>
      <c r="B731" s="12"/>
      <c r="C731" s="12"/>
      <c r="D731" s="12"/>
      <c r="E731" s="12"/>
      <c r="F731" s="12"/>
      <c r="G731" s="316"/>
      <c r="H731" s="316"/>
      <c r="I731" s="131"/>
      <c r="J731" s="317"/>
      <c r="K731" s="318"/>
      <c r="L731" s="221"/>
      <c r="M731" s="221"/>
      <c r="N731" s="221"/>
      <c r="O731" s="221"/>
      <c r="P731" s="222"/>
      <c r="Q731" s="222"/>
      <c r="R731" s="222"/>
      <c r="S731" s="12"/>
      <c r="T731" s="315"/>
      <c r="U731" s="221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</row>
    <row r="732" spans="1:43" s="46" customFormat="1">
      <c r="A732" s="53"/>
      <c r="B732" s="12"/>
      <c r="C732" s="12"/>
      <c r="D732" s="12"/>
      <c r="E732" s="12"/>
      <c r="F732" s="12"/>
      <c r="G732" s="316"/>
      <c r="H732" s="316"/>
      <c r="I732" s="131"/>
      <c r="J732" s="317"/>
      <c r="K732" s="318"/>
      <c r="L732" s="221"/>
      <c r="M732" s="221"/>
      <c r="N732" s="221"/>
      <c r="O732" s="221"/>
      <c r="P732" s="222"/>
      <c r="Q732" s="222"/>
      <c r="R732" s="222"/>
      <c r="S732" s="12"/>
      <c r="T732" s="315"/>
      <c r="U732" s="221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</row>
    <row r="733" spans="1:43" s="46" customFormat="1">
      <c r="A733" s="53"/>
      <c r="B733" s="12"/>
      <c r="C733" s="12"/>
      <c r="D733" s="12"/>
      <c r="E733" s="12"/>
      <c r="F733" s="12"/>
      <c r="G733" s="316"/>
      <c r="H733" s="316"/>
      <c r="I733" s="131"/>
      <c r="J733" s="317"/>
      <c r="K733" s="318"/>
      <c r="L733" s="221"/>
      <c r="M733" s="221"/>
      <c r="N733" s="221"/>
      <c r="O733" s="221"/>
      <c r="P733" s="222"/>
      <c r="Q733" s="222"/>
      <c r="R733" s="222"/>
      <c r="S733" s="12"/>
      <c r="T733" s="315"/>
      <c r="U733" s="221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</row>
    <row r="734" spans="1:43" s="46" customFormat="1">
      <c r="A734" s="53"/>
      <c r="B734" s="12"/>
      <c r="C734" s="12"/>
      <c r="D734" s="12"/>
      <c r="E734" s="12"/>
      <c r="F734" s="12"/>
      <c r="G734" s="320"/>
      <c r="H734" s="316"/>
      <c r="I734" s="131"/>
      <c r="J734" s="317"/>
      <c r="K734" s="318"/>
      <c r="L734" s="221"/>
      <c r="M734" s="221"/>
      <c r="N734" s="221"/>
      <c r="O734" s="221"/>
      <c r="P734" s="222"/>
      <c r="Q734" s="222"/>
      <c r="R734" s="222"/>
      <c r="S734" s="12"/>
      <c r="T734" s="315"/>
      <c r="U734" s="221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</row>
    <row r="735" spans="1:43" s="46" customFormat="1">
      <c r="A735" s="53"/>
      <c r="B735" s="12"/>
      <c r="C735" s="12"/>
      <c r="D735" s="12"/>
      <c r="E735" s="12"/>
      <c r="F735" s="12"/>
      <c r="G735" s="316"/>
      <c r="H735" s="316"/>
      <c r="I735" s="131"/>
      <c r="J735" s="317"/>
      <c r="K735" s="222"/>
      <c r="L735" s="221"/>
      <c r="M735" s="221"/>
      <c r="N735" s="221"/>
      <c r="O735" s="221"/>
      <c r="P735" s="222"/>
      <c r="Q735" s="222"/>
      <c r="R735" s="222"/>
      <c r="S735" s="12"/>
      <c r="T735" s="315"/>
      <c r="U735" s="221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</row>
    <row r="736" spans="1:43" s="46" customFormat="1">
      <c r="A736" s="53"/>
      <c r="B736" s="12"/>
      <c r="C736" s="12"/>
      <c r="D736" s="12"/>
      <c r="E736" s="12"/>
      <c r="F736" s="12"/>
      <c r="G736" s="316"/>
      <c r="H736" s="316"/>
      <c r="I736" s="131"/>
      <c r="J736" s="317"/>
      <c r="K736" s="318"/>
      <c r="L736" s="221"/>
      <c r="M736" s="221"/>
      <c r="N736" s="221"/>
      <c r="O736" s="221"/>
      <c r="P736" s="222"/>
      <c r="Q736" s="222"/>
      <c r="R736" s="222"/>
      <c r="S736" s="12"/>
      <c r="T736" s="315"/>
      <c r="U736" s="221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</row>
    <row r="737" spans="1:43" s="46" customFormat="1">
      <c r="A737" s="53"/>
      <c r="B737" s="12"/>
      <c r="C737" s="12"/>
      <c r="D737" s="12"/>
      <c r="E737" s="12"/>
      <c r="F737" s="12"/>
      <c r="G737" s="316"/>
      <c r="H737" s="316"/>
      <c r="I737" s="131"/>
      <c r="J737" s="317"/>
      <c r="K737" s="318"/>
      <c r="L737" s="221"/>
      <c r="M737" s="221"/>
      <c r="N737" s="221"/>
      <c r="O737" s="221"/>
      <c r="P737" s="222"/>
      <c r="Q737" s="222"/>
      <c r="R737" s="222"/>
      <c r="S737" s="12"/>
      <c r="T737" s="315"/>
      <c r="U737" s="221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</row>
    <row r="738" spans="1:43" s="46" customFormat="1">
      <c r="A738" s="53"/>
      <c r="B738" s="12"/>
      <c r="C738" s="12"/>
      <c r="D738" s="12"/>
      <c r="E738" s="12"/>
      <c r="F738" s="12"/>
      <c r="G738" s="316"/>
      <c r="H738" s="316"/>
      <c r="I738" s="131"/>
      <c r="J738" s="317"/>
      <c r="K738" s="318"/>
      <c r="L738" s="221"/>
      <c r="M738" s="221"/>
      <c r="N738" s="221"/>
      <c r="O738" s="221"/>
      <c r="P738" s="222"/>
      <c r="Q738" s="222"/>
      <c r="R738" s="222"/>
      <c r="S738" s="316"/>
      <c r="T738" s="315"/>
      <c r="U738" s="221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</row>
    <row r="739" spans="1:43" s="46" customFormat="1">
      <c r="A739" s="53"/>
      <c r="B739" s="319"/>
      <c r="C739" s="319"/>
      <c r="D739" s="12"/>
      <c r="E739" s="12"/>
      <c r="F739" s="12"/>
      <c r="G739" s="316"/>
      <c r="H739" s="316"/>
      <c r="I739" s="131"/>
      <c r="J739" s="317"/>
      <c r="K739" s="318"/>
      <c r="L739" s="221"/>
      <c r="M739" s="221"/>
      <c r="N739" s="221"/>
      <c r="O739" s="221"/>
      <c r="P739" s="222"/>
      <c r="Q739" s="222"/>
      <c r="R739" s="222"/>
      <c r="S739" s="12"/>
      <c r="T739" s="315"/>
      <c r="U739" s="221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</row>
    <row r="740" spans="1:43" s="46" customFormat="1">
      <c r="A740" s="53"/>
      <c r="B740" s="12"/>
      <c r="C740" s="12"/>
      <c r="D740" s="12"/>
      <c r="E740" s="12"/>
      <c r="F740" s="12"/>
      <c r="G740" s="316"/>
      <c r="H740" s="316"/>
      <c r="I740" s="131"/>
      <c r="J740" s="317"/>
      <c r="K740" s="318"/>
      <c r="L740" s="221"/>
      <c r="M740" s="221"/>
      <c r="N740" s="221"/>
      <c r="O740" s="221"/>
      <c r="P740" s="222"/>
      <c r="Q740" s="222"/>
      <c r="R740" s="222"/>
      <c r="S740" s="12"/>
      <c r="T740" s="315"/>
      <c r="U740" s="221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</row>
    <row r="741" spans="1:43" s="46" customFormat="1">
      <c r="A741" s="53"/>
      <c r="B741" s="12"/>
      <c r="C741" s="12"/>
      <c r="D741" s="12"/>
      <c r="E741" s="12"/>
      <c r="F741" s="12"/>
      <c r="G741" s="316"/>
      <c r="H741" s="316"/>
      <c r="I741" s="131"/>
      <c r="J741" s="317"/>
      <c r="K741" s="318"/>
      <c r="L741" s="221"/>
      <c r="M741" s="221"/>
      <c r="N741" s="221"/>
      <c r="O741" s="221"/>
      <c r="P741" s="222"/>
      <c r="Q741" s="222"/>
      <c r="R741" s="222"/>
      <c r="S741" s="12"/>
      <c r="T741" s="315"/>
      <c r="U741" s="221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</row>
    <row r="742" spans="1:43" s="46" customFormat="1">
      <c r="A742" s="53"/>
      <c r="B742" s="12"/>
      <c r="C742" s="12"/>
      <c r="D742" s="12"/>
      <c r="E742" s="12"/>
      <c r="F742" s="12"/>
      <c r="G742" s="316"/>
      <c r="H742" s="316"/>
      <c r="I742" s="131"/>
      <c r="J742" s="317"/>
      <c r="K742" s="318"/>
      <c r="L742" s="221"/>
      <c r="M742" s="221"/>
      <c r="N742" s="221"/>
      <c r="O742" s="221"/>
      <c r="P742" s="222"/>
      <c r="Q742" s="222"/>
      <c r="R742" s="222"/>
      <c r="S742" s="12"/>
      <c r="T742" s="315"/>
      <c r="U742" s="221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</row>
    <row r="743" spans="1:43" s="46" customFormat="1">
      <c r="A743" s="53"/>
      <c r="B743" s="12"/>
      <c r="C743" s="12"/>
      <c r="D743" s="12"/>
      <c r="E743" s="12"/>
      <c r="F743" s="12"/>
      <c r="G743" s="316"/>
      <c r="H743" s="316"/>
      <c r="I743" s="131"/>
      <c r="J743" s="317"/>
      <c r="K743" s="318"/>
      <c r="L743" s="221"/>
      <c r="M743" s="221"/>
      <c r="N743" s="221"/>
      <c r="O743" s="221"/>
      <c r="P743" s="222"/>
      <c r="Q743" s="222"/>
      <c r="R743" s="222"/>
      <c r="S743" s="12"/>
      <c r="T743" s="315"/>
      <c r="U743" s="221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</row>
    <row r="744" spans="1:43" s="46" customFormat="1">
      <c r="A744" s="53"/>
      <c r="B744" s="12"/>
      <c r="C744" s="12"/>
      <c r="D744" s="12"/>
      <c r="E744" s="12"/>
      <c r="F744" s="12"/>
      <c r="G744" s="316"/>
      <c r="H744" s="316"/>
      <c r="I744" s="131"/>
      <c r="J744" s="317"/>
      <c r="K744" s="318"/>
      <c r="L744" s="221"/>
      <c r="M744" s="221"/>
      <c r="N744" s="221"/>
      <c r="O744" s="221"/>
      <c r="P744" s="222"/>
      <c r="Q744" s="222"/>
      <c r="R744" s="222"/>
      <c r="S744" s="12"/>
      <c r="T744" s="315"/>
      <c r="U744" s="221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</row>
    <row r="745" spans="1:43" s="46" customFormat="1">
      <c r="A745" s="53"/>
      <c r="B745" s="12"/>
      <c r="C745" s="12"/>
      <c r="D745" s="12"/>
      <c r="E745" s="12"/>
      <c r="F745" s="12"/>
      <c r="G745" s="316"/>
      <c r="H745" s="316"/>
      <c r="I745" s="131"/>
      <c r="J745" s="317"/>
      <c r="K745" s="318"/>
      <c r="L745" s="221"/>
      <c r="M745" s="221"/>
      <c r="N745" s="221"/>
      <c r="O745" s="221"/>
      <c r="P745" s="222"/>
      <c r="Q745" s="222"/>
      <c r="R745" s="222"/>
      <c r="S745" s="12"/>
      <c r="T745" s="315"/>
      <c r="U745" s="221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</row>
    <row r="746" spans="1:43" s="46" customFormat="1">
      <c r="A746" s="53"/>
      <c r="B746" s="12"/>
      <c r="C746" s="12"/>
      <c r="D746" s="12"/>
      <c r="E746" s="12"/>
      <c r="F746" s="12"/>
      <c r="G746" s="316"/>
      <c r="H746" s="316"/>
      <c r="I746" s="131"/>
      <c r="J746" s="317"/>
      <c r="K746" s="318"/>
      <c r="L746" s="221"/>
      <c r="M746" s="221"/>
      <c r="N746" s="221"/>
      <c r="O746" s="221"/>
      <c r="P746" s="222"/>
      <c r="Q746" s="222"/>
      <c r="R746" s="222"/>
      <c r="S746" s="12"/>
      <c r="T746" s="315"/>
      <c r="U746" s="221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</row>
    <row r="747" spans="1:43" s="46" customFormat="1">
      <c r="A747" s="53"/>
      <c r="B747" s="12"/>
      <c r="C747" s="12"/>
      <c r="D747" s="12"/>
      <c r="E747" s="12"/>
      <c r="F747" s="12"/>
      <c r="G747" s="316"/>
      <c r="H747" s="316"/>
      <c r="I747" s="131"/>
      <c r="J747" s="317"/>
      <c r="K747" s="318"/>
      <c r="L747" s="221"/>
      <c r="M747" s="221"/>
      <c r="N747" s="221"/>
      <c r="O747" s="221"/>
      <c r="P747" s="222"/>
      <c r="Q747" s="222"/>
      <c r="R747" s="222"/>
      <c r="S747" s="12"/>
      <c r="T747" s="315"/>
      <c r="U747" s="221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</row>
    <row r="748" spans="1:43" s="46" customFormat="1">
      <c r="A748" s="53"/>
      <c r="B748" s="12"/>
      <c r="C748" s="12"/>
      <c r="D748" s="12"/>
      <c r="E748" s="12"/>
      <c r="F748" s="12"/>
      <c r="G748" s="316"/>
      <c r="H748" s="316"/>
      <c r="I748" s="131"/>
      <c r="J748" s="317"/>
      <c r="K748" s="318"/>
      <c r="L748" s="221"/>
      <c r="M748" s="221"/>
      <c r="N748" s="221"/>
      <c r="O748" s="221"/>
      <c r="P748" s="222"/>
      <c r="Q748" s="222"/>
      <c r="R748" s="222"/>
      <c r="S748" s="12"/>
      <c r="T748" s="315"/>
      <c r="U748" s="221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</row>
    <row r="749" spans="1:43" s="46" customFormat="1">
      <c r="A749" s="53"/>
      <c r="B749" s="12"/>
      <c r="C749" s="12"/>
      <c r="D749" s="12"/>
      <c r="E749" s="12"/>
      <c r="F749" s="12"/>
      <c r="G749" s="316"/>
      <c r="H749" s="316"/>
      <c r="I749" s="131"/>
      <c r="J749" s="317"/>
      <c r="K749" s="318"/>
      <c r="L749" s="221"/>
      <c r="M749" s="221"/>
      <c r="N749" s="221"/>
      <c r="O749" s="221"/>
      <c r="P749" s="222"/>
      <c r="Q749" s="222"/>
      <c r="R749" s="222"/>
      <c r="S749" s="12"/>
      <c r="T749" s="315"/>
      <c r="U749" s="221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</row>
    <row r="750" spans="1:43" s="46" customFormat="1">
      <c r="A750" s="53"/>
      <c r="B750" s="12"/>
      <c r="C750" s="12"/>
      <c r="D750" s="12"/>
      <c r="E750" s="12"/>
      <c r="F750" s="12"/>
      <c r="G750" s="316"/>
      <c r="H750" s="316"/>
      <c r="I750" s="131"/>
      <c r="J750" s="317"/>
      <c r="K750" s="222"/>
      <c r="L750" s="221"/>
      <c r="M750" s="221"/>
      <c r="N750" s="221"/>
      <c r="O750" s="221"/>
      <c r="P750" s="222"/>
      <c r="Q750" s="222"/>
      <c r="R750" s="222"/>
      <c r="S750" s="12"/>
      <c r="T750" s="315"/>
      <c r="U750" s="221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</row>
    <row r="751" spans="1:43" s="46" customFormat="1">
      <c r="A751" s="53"/>
      <c r="B751" s="12"/>
      <c r="C751" s="12"/>
      <c r="D751" s="12"/>
      <c r="E751" s="12"/>
      <c r="F751" s="12"/>
      <c r="G751" s="316"/>
      <c r="H751" s="316"/>
      <c r="I751" s="131"/>
      <c r="J751" s="317"/>
      <c r="K751" s="318"/>
      <c r="L751" s="221"/>
      <c r="M751" s="221"/>
      <c r="N751" s="221"/>
      <c r="O751" s="221"/>
      <c r="P751" s="222"/>
      <c r="Q751" s="222"/>
      <c r="R751" s="222"/>
      <c r="S751" s="12"/>
      <c r="T751" s="315"/>
      <c r="U751" s="221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</row>
    <row r="752" spans="1:43" s="46" customFormat="1">
      <c r="A752" s="53"/>
      <c r="B752" s="12"/>
      <c r="C752" s="12"/>
      <c r="D752" s="12"/>
      <c r="E752" s="12"/>
      <c r="F752" s="12"/>
      <c r="G752" s="316"/>
      <c r="H752" s="316"/>
      <c r="I752" s="131"/>
      <c r="J752" s="317"/>
      <c r="K752" s="318"/>
      <c r="L752" s="221"/>
      <c r="M752" s="221"/>
      <c r="N752" s="221"/>
      <c r="O752" s="221"/>
      <c r="P752" s="222"/>
      <c r="Q752" s="222"/>
      <c r="R752" s="222"/>
      <c r="S752" s="12"/>
      <c r="T752" s="315"/>
      <c r="U752" s="221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</row>
    <row r="753" spans="1:43" s="46" customFormat="1">
      <c r="A753" s="53"/>
      <c r="B753" s="12"/>
      <c r="C753" s="12"/>
      <c r="D753" s="12"/>
      <c r="E753" s="12"/>
      <c r="F753" s="12"/>
      <c r="G753" s="316"/>
      <c r="H753" s="316"/>
      <c r="I753" s="131"/>
      <c r="J753" s="317"/>
      <c r="K753" s="318"/>
      <c r="L753" s="221"/>
      <c r="M753" s="221"/>
      <c r="N753" s="221"/>
      <c r="O753" s="221"/>
      <c r="P753" s="222"/>
      <c r="Q753" s="222"/>
      <c r="R753" s="222"/>
      <c r="S753" s="316"/>
      <c r="T753" s="315"/>
      <c r="U753" s="221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</row>
    <row r="754" spans="1:43" s="46" customFormat="1">
      <c r="A754" s="53"/>
      <c r="B754" s="321"/>
      <c r="C754" s="319"/>
      <c r="D754" s="12"/>
      <c r="E754" s="12"/>
      <c r="F754" s="12"/>
      <c r="G754" s="316"/>
      <c r="H754" s="316"/>
      <c r="I754" s="131"/>
      <c r="J754" s="317"/>
      <c r="K754" s="318"/>
      <c r="L754" s="221"/>
      <c r="M754" s="221"/>
      <c r="N754" s="221"/>
      <c r="O754" s="221"/>
      <c r="P754" s="222"/>
      <c r="Q754" s="222"/>
      <c r="R754" s="222"/>
      <c r="S754" s="12"/>
      <c r="T754" s="315"/>
      <c r="U754" s="221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</row>
    <row r="755" spans="1:43" s="46" customFormat="1">
      <c r="A755" s="53"/>
      <c r="B755" s="12"/>
      <c r="C755" s="12"/>
      <c r="D755" s="12"/>
      <c r="E755" s="12"/>
      <c r="F755" s="12"/>
      <c r="G755" s="316"/>
      <c r="H755" s="316"/>
      <c r="I755" s="131"/>
      <c r="J755" s="317"/>
      <c r="K755" s="318"/>
      <c r="L755" s="221"/>
      <c r="M755" s="221"/>
      <c r="N755" s="221"/>
      <c r="O755" s="221"/>
      <c r="P755" s="222"/>
      <c r="Q755" s="222"/>
      <c r="R755" s="222"/>
      <c r="S755" s="12"/>
      <c r="T755" s="315"/>
      <c r="U755" s="221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</row>
    <row r="756" spans="1:43" s="46" customFormat="1">
      <c r="A756" s="53"/>
      <c r="B756" s="12"/>
      <c r="C756" s="12"/>
      <c r="D756" s="12"/>
      <c r="E756" s="12"/>
      <c r="F756" s="12"/>
      <c r="G756" s="316"/>
      <c r="H756" s="316"/>
      <c r="I756" s="131"/>
      <c r="J756" s="317"/>
      <c r="K756" s="318"/>
      <c r="L756" s="221"/>
      <c r="M756" s="221"/>
      <c r="N756" s="221"/>
      <c r="O756" s="221"/>
      <c r="P756" s="222"/>
      <c r="Q756" s="222"/>
      <c r="R756" s="222"/>
      <c r="S756" s="12"/>
      <c r="T756" s="315"/>
      <c r="U756" s="221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</row>
    <row r="757" spans="1:43" s="46" customFormat="1">
      <c r="A757" s="53"/>
      <c r="B757" s="12"/>
      <c r="C757" s="12"/>
      <c r="D757" s="12"/>
      <c r="E757" s="12"/>
      <c r="F757" s="12"/>
      <c r="G757" s="316"/>
      <c r="H757" s="316"/>
      <c r="I757" s="131"/>
      <c r="J757" s="317"/>
      <c r="K757" s="318"/>
      <c r="L757" s="221"/>
      <c r="M757" s="221"/>
      <c r="N757" s="221"/>
      <c r="O757" s="221"/>
      <c r="P757" s="222"/>
      <c r="Q757" s="222"/>
      <c r="R757" s="222"/>
      <c r="S757" s="12"/>
      <c r="T757" s="315"/>
      <c r="U757" s="221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</row>
    <row r="758" spans="1:43" s="46" customFormat="1">
      <c r="A758" s="53"/>
      <c r="B758" s="12"/>
      <c r="C758" s="12"/>
      <c r="D758" s="12"/>
      <c r="E758" s="12"/>
      <c r="F758" s="12"/>
      <c r="G758" s="316"/>
      <c r="H758" s="316"/>
      <c r="I758" s="131"/>
      <c r="J758" s="317"/>
      <c r="K758" s="318"/>
      <c r="L758" s="221"/>
      <c r="M758" s="221"/>
      <c r="N758" s="221"/>
      <c r="O758" s="221"/>
      <c r="P758" s="222"/>
      <c r="Q758" s="222"/>
      <c r="R758" s="222"/>
      <c r="S758" s="12"/>
      <c r="T758" s="315"/>
      <c r="U758" s="221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</row>
    <row r="759" spans="1:43" s="46" customFormat="1">
      <c r="A759" s="53"/>
      <c r="B759" s="12"/>
      <c r="C759" s="12"/>
      <c r="D759" s="12"/>
      <c r="E759" s="12"/>
      <c r="F759" s="12"/>
      <c r="G759" s="316"/>
      <c r="H759" s="316"/>
      <c r="I759" s="131"/>
      <c r="J759" s="317"/>
      <c r="K759" s="318"/>
      <c r="L759" s="221"/>
      <c r="M759" s="221"/>
      <c r="N759" s="221"/>
      <c r="O759" s="221"/>
      <c r="P759" s="222"/>
      <c r="Q759" s="222"/>
      <c r="R759" s="222"/>
      <c r="S759" s="12"/>
      <c r="T759" s="315"/>
      <c r="U759" s="221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</row>
    <row r="760" spans="1:43" s="46" customFormat="1">
      <c r="A760" s="53"/>
      <c r="B760" s="12"/>
      <c r="C760" s="12"/>
      <c r="D760" s="12"/>
      <c r="E760" s="12"/>
      <c r="F760" s="12"/>
      <c r="G760" s="316"/>
      <c r="H760" s="316"/>
      <c r="I760" s="131"/>
      <c r="J760" s="317"/>
      <c r="K760" s="318"/>
      <c r="L760" s="221"/>
      <c r="M760" s="221"/>
      <c r="N760" s="221"/>
      <c r="O760" s="221"/>
      <c r="P760" s="222"/>
      <c r="Q760" s="222"/>
      <c r="R760" s="222"/>
      <c r="S760" s="12"/>
      <c r="T760" s="315"/>
      <c r="U760" s="221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</row>
    <row r="761" spans="1:43" s="46" customFormat="1">
      <c r="A761" s="53"/>
      <c r="B761" s="12"/>
      <c r="C761" s="12"/>
      <c r="D761" s="12"/>
      <c r="E761" s="12"/>
      <c r="F761" s="12"/>
      <c r="G761" s="316"/>
      <c r="H761" s="316"/>
      <c r="I761" s="131"/>
      <c r="J761" s="317"/>
      <c r="K761" s="318"/>
      <c r="L761" s="221"/>
      <c r="M761" s="221"/>
      <c r="N761" s="221"/>
      <c r="O761" s="221"/>
      <c r="P761" s="222"/>
      <c r="Q761" s="222"/>
      <c r="R761" s="222"/>
      <c r="S761" s="12"/>
      <c r="T761" s="315"/>
      <c r="U761" s="221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</row>
    <row r="762" spans="1:43" s="46" customFormat="1">
      <c r="A762" s="53"/>
      <c r="B762" s="12"/>
      <c r="C762" s="12"/>
      <c r="D762" s="12"/>
      <c r="E762" s="12"/>
      <c r="F762" s="12"/>
      <c r="G762" s="316"/>
      <c r="H762" s="316"/>
      <c r="I762" s="131"/>
      <c r="J762" s="317"/>
      <c r="K762" s="318"/>
      <c r="L762" s="221"/>
      <c r="M762" s="221"/>
      <c r="N762" s="221"/>
      <c r="O762" s="221"/>
      <c r="P762" s="222"/>
      <c r="Q762" s="222"/>
      <c r="R762" s="222"/>
      <c r="S762" s="12"/>
      <c r="T762" s="315"/>
      <c r="U762" s="221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</row>
    <row r="763" spans="1:43" s="46" customFormat="1">
      <c r="A763" s="53"/>
      <c r="B763" s="12"/>
      <c r="C763" s="12"/>
      <c r="D763" s="12"/>
      <c r="E763" s="12"/>
      <c r="F763" s="12"/>
      <c r="G763" s="316"/>
      <c r="H763" s="316"/>
      <c r="I763" s="131"/>
      <c r="J763" s="317"/>
      <c r="K763" s="318"/>
      <c r="L763" s="221"/>
      <c r="M763" s="221"/>
      <c r="N763" s="221"/>
      <c r="O763" s="221"/>
      <c r="P763" s="222"/>
      <c r="Q763" s="222"/>
      <c r="R763" s="222"/>
      <c r="S763" s="12"/>
      <c r="T763" s="315"/>
      <c r="U763" s="221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</row>
    <row r="764" spans="1:43" s="46" customFormat="1">
      <c r="A764" s="53"/>
      <c r="B764" s="12"/>
      <c r="C764" s="12"/>
      <c r="D764" s="12"/>
      <c r="E764" s="12"/>
      <c r="F764" s="12"/>
      <c r="G764" s="316"/>
      <c r="H764" s="316"/>
      <c r="I764" s="131"/>
      <c r="J764" s="317"/>
      <c r="K764" s="318"/>
      <c r="L764" s="221"/>
      <c r="M764" s="221"/>
      <c r="N764" s="221"/>
      <c r="O764" s="221"/>
      <c r="P764" s="222"/>
      <c r="Q764" s="222"/>
      <c r="R764" s="222"/>
      <c r="S764" s="12"/>
      <c r="T764" s="315"/>
      <c r="U764" s="221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</row>
    <row r="765" spans="1:43" s="46" customFormat="1">
      <c r="A765" s="53"/>
      <c r="B765" s="12"/>
      <c r="C765" s="12"/>
      <c r="D765" s="12"/>
      <c r="E765" s="12"/>
      <c r="F765" s="12"/>
      <c r="G765" s="316"/>
      <c r="H765" s="316"/>
      <c r="I765" s="131"/>
      <c r="J765" s="317"/>
      <c r="K765" s="222"/>
      <c r="L765" s="221"/>
      <c r="M765" s="221"/>
      <c r="N765" s="221"/>
      <c r="O765" s="221"/>
      <c r="P765" s="222"/>
      <c r="Q765" s="222"/>
      <c r="R765" s="222"/>
      <c r="S765" s="12"/>
      <c r="T765" s="315"/>
      <c r="U765" s="221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</row>
    <row r="766" spans="1:43" s="46" customFormat="1">
      <c r="A766" s="53"/>
      <c r="B766" s="12"/>
      <c r="C766" s="12"/>
      <c r="D766" s="12"/>
      <c r="E766" s="12"/>
      <c r="F766" s="12"/>
      <c r="G766" s="316"/>
      <c r="H766" s="316"/>
      <c r="I766" s="131"/>
      <c r="J766" s="317"/>
      <c r="K766" s="318"/>
      <c r="L766" s="221"/>
      <c r="M766" s="221"/>
      <c r="N766" s="221"/>
      <c r="O766" s="221"/>
      <c r="P766" s="222"/>
      <c r="Q766" s="222"/>
      <c r="R766" s="222"/>
      <c r="S766" s="12"/>
      <c r="T766" s="315"/>
      <c r="U766" s="221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</row>
    <row r="767" spans="1:43" s="46" customFormat="1">
      <c r="A767" s="53"/>
      <c r="B767" s="12"/>
      <c r="C767" s="12"/>
      <c r="D767" s="12"/>
      <c r="E767" s="12"/>
      <c r="F767" s="12"/>
      <c r="G767" s="316"/>
      <c r="H767" s="316"/>
      <c r="I767" s="131"/>
      <c r="J767" s="317"/>
      <c r="K767" s="318"/>
      <c r="L767" s="221"/>
      <c r="M767" s="221"/>
      <c r="N767" s="221"/>
      <c r="O767" s="221"/>
      <c r="P767" s="222"/>
      <c r="Q767" s="222"/>
      <c r="R767" s="222"/>
      <c r="S767" s="12"/>
      <c r="T767" s="315"/>
      <c r="U767" s="221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</row>
    <row r="768" spans="1:43" s="46" customFormat="1">
      <c r="A768" s="53"/>
      <c r="B768" s="12"/>
      <c r="C768" s="12"/>
      <c r="D768" s="12"/>
      <c r="E768" s="12"/>
      <c r="F768" s="12"/>
      <c r="G768" s="316"/>
      <c r="H768" s="316"/>
      <c r="I768" s="131"/>
      <c r="J768" s="317"/>
      <c r="K768" s="318"/>
      <c r="L768" s="221"/>
      <c r="M768" s="221"/>
      <c r="N768" s="221"/>
      <c r="O768" s="221"/>
      <c r="P768" s="222"/>
      <c r="Q768" s="222"/>
      <c r="R768" s="222"/>
      <c r="S768" s="316"/>
      <c r="T768" s="315"/>
      <c r="U768" s="221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</row>
    <row r="769" spans="1:43" s="46" customFormat="1">
      <c r="A769" s="53"/>
      <c r="B769" s="322"/>
      <c r="C769" s="319"/>
      <c r="D769" s="12"/>
      <c r="E769" s="12"/>
      <c r="F769" s="12"/>
      <c r="G769" s="316"/>
      <c r="H769" s="316"/>
      <c r="I769" s="131"/>
      <c r="J769" s="317"/>
      <c r="K769" s="318"/>
      <c r="L769" s="221"/>
      <c r="M769" s="221"/>
      <c r="N769" s="221"/>
      <c r="O769" s="221"/>
      <c r="P769" s="222"/>
      <c r="Q769" s="222"/>
      <c r="R769" s="222"/>
      <c r="S769" s="12"/>
      <c r="T769" s="315"/>
      <c r="U769" s="221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</row>
    <row r="770" spans="1:43" s="46" customFormat="1">
      <c r="A770" s="53"/>
      <c r="B770" s="12"/>
      <c r="C770" s="12"/>
      <c r="D770" s="12"/>
      <c r="E770" s="12"/>
      <c r="F770" s="12"/>
      <c r="G770" s="316"/>
      <c r="H770" s="316"/>
      <c r="I770" s="131"/>
      <c r="J770" s="317"/>
      <c r="K770" s="318"/>
      <c r="L770" s="221"/>
      <c r="M770" s="221"/>
      <c r="N770" s="221"/>
      <c r="O770" s="221"/>
      <c r="P770" s="222"/>
      <c r="Q770" s="222"/>
      <c r="R770" s="222"/>
      <c r="S770" s="12"/>
      <c r="T770" s="315"/>
      <c r="U770" s="221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</row>
    <row r="771" spans="1:43" s="46" customFormat="1">
      <c r="A771" s="53"/>
      <c r="B771" s="12"/>
      <c r="C771" s="12"/>
      <c r="D771" s="12"/>
      <c r="E771" s="12"/>
      <c r="F771" s="12"/>
      <c r="G771" s="316"/>
      <c r="H771" s="316"/>
      <c r="I771" s="131"/>
      <c r="J771" s="317"/>
      <c r="K771" s="318"/>
      <c r="L771" s="221"/>
      <c r="M771" s="221"/>
      <c r="N771" s="221"/>
      <c r="O771" s="221"/>
      <c r="P771" s="222"/>
      <c r="Q771" s="222"/>
      <c r="R771" s="222"/>
      <c r="S771" s="12"/>
      <c r="T771" s="315"/>
      <c r="U771" s="221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</row>
    <row r="772" spans="1:43" s="46" customFormat="1">
      <c r="A772" s="53"/>
      <c r="B772" s="12"/>
      <c r="C772" s="12"/>
      <c r="D772" s="12"/>
      <c r="E772" s="12"/>
      <c r="F772" s="12"/>
      <c r="G772" s="316"/>
      <c r="H772" s="316"/>
      <c r="I772" s="131"/>
      <c r="J772" s="317"/>
      <c r="K772" s="318"/>
      <c r="L772" s="221"/>
      <c r="M772" s="221"/>
      <c r="N772" s="221"/>
      <c r="O772" s="221"/>
      <c r="P772" s="222"/>
      <c r="Q772" s="222"/>
      <c r="R772" s="222"/>
      <c r="S772" s="12"/>
      <c r="T772" s="315"/>
      <c r="U772" s="221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</row>
    <row r="773" spans="1:43" s="46" customFormat="1">
      <c r="A773" s="53"/>
      <c r="B773" s="12"/>
      <c r="C773" s="12"/>
      <c r="D773" s="12"/>
      <c r="E773" s="12"/>
      <c r="F773" s="12"/>
      <c r="G773" s="316"/>
      <c r="H773" s="316"/>
      <c r="I773" s="131"/>
      <c r="J773" s="317"/>
      <c r="K773" s="318"/>
      <c r="L773" s="221"/>
      <c r="M773" s="221"/>
      <c r="N773" s="221"/>
      <c r="O773" s="221"/>
      <c r="P773" s="222"/>
      <c r="Q773" s="222"/>
      <c r="R773" s="222"/>
      <c r="S773" s="12"/>
      <c r="T773" s="315"/>
      <c r="U773" s="221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</row>
    <row r="774" spans="1:43" s="46" customFormat="1">
      <c r="A774" s="53"/>
      <c r="B774" s="12"/>
      <c r="C774" s="12"/>
      <c r="D774" s="12"/>
      <c r="E774" s="12"/>
      <c r="F774" s="12"/>
      <c r="G774" s="316"/>
      <c r="H774" s="316"/>
      <c r="I774" s="131"/>
      <c r="J774" s="317"/>
      <c r="K774" s="318"/>
      <c r="L774" s="221"/>
      <c r="M774" s="221"/>
      <c r="N774" s="221"/>
      <c r="O774" s="221"/>
      <c r="P774" s="222"/>
      <c r="Q774" s="222"/>
      <c r="R774" s="222"/>
      <c r="S774" s="12"/>
      <c r="T774" s="315"/>
      <c r="U774" s="221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</row>
    <row r="775" spans="1:43" s="46" customFormat="1">
      <c r="A775" s="53"/>
      <c r="B775" s="12"/>
      <c r="C775" s="12"/>
      <c r="D775" s="12"/>
      <c r="E775" s="12"/>
      <c r="F775" s="12"/>
      <c r="G775" s="316"/>
      <c r="H775" s="316"/>
      <c r="I775" s="131"/>
      <c r="J775" s="317"/>
      <c r="K775" s="318"/>
      <c r="L775" s="221"/>
      <c r="M775" s="221"/>
      <c r="N775" s="221"/>
      <c r="O775" s="221"/>
      <c r="P775" s="222"/>
      <c r="Q775" s="222"/>
      <c r="R775" s="222"/>
      <c r="S775" s="12"/>
      <c r="T775" s="315"/>
      <c r="U775" s="221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</row>
    <row r="776" spans="1:43" s="46" customFormat="1">
      <c r="A776" s="53"/>
      <c r="B776" s="12"/>
      <c r="C776" s="12"/>
      <c r="D776" s="12"/>
      <c r="E776" s="12"/>
      <c r="F776" s="12"/>
      <c r="G776" s="316"/>
      <c r="H776" s="316"/>
      <c r="I776" s="131"/>
      <c r="J776" s="317"/>
      <c r="K776" s="318"/>
      <c r="L776" s="221"/>
      <c r="M776" s="221"/>
      <c r="N776" s="221"/>
      <c r="O776" s="221"/>
      <c r="P776" s="222"/>
      <c r="Q776" s="222"/>
      <c r="R776" s="222"/>
      <c r="S776" s="12"/>
      <c r="T776" s="315"/>
      <c r="U776" s="221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</row>
    <row r="777" spans="1:43" s="46" customFormat="1">
      <c r="A777" s="53"/>
      <c r="B777" s="12"/>
      <c r="C777" s="12"/>
      <c r="D777" s="12"/>
      <c r="E777" s="12"/>
      <c r="F777" s="12"/>
      <c r="G777" s="316"/>
      <c r="H777" s="316"/>
      <c r="I777" s="131"/>
      <c r="J777" s="317"/>
      <c r="K777" s="318"/>
      <c r="L777" s="221"/>
      <c r="M777" s="221"/>
      <c r="N777" s="221"/>
      <c r="O777" s="221"/>
      <c r="P777" s="222"/>
      <c r="Q777" s="222"/>
      <c r="R777" s="222"/>
      <c r="S777" s="12"/>
      <c r="T777" s="315"/>
      <c r="U777" s="221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</row>
    <row r="778" spans="1:43" s="46" customFormat="1">
      <c r="A778" s="53"/>
      <c r="B778" s="12"/>
      <c r="C778" s="12"/>
      <c r="D778" s="12"/>
      <c r="E778" s="12"/>
      <c r="F778" s="12"/>
      <c r="G778" s="316"/>
      <c r="H778" s="316"/>
      <c r="I778" s="131"/>
      <c r="J778" s="317"/>
      <c r="K778" s="318"/>
      <c r="L778" s="221"/>
      <c r="M778" s="221"/>
      <c r="N778" s="221"/>
      <c r="O778" s="221"/>
      <c r="P778" s="222"/>
      <c r="Q778" s="222"/>
      <c r="R778" s="222"/>
      <c r="S778" s="12"/>
      <c r="T778" s="315"/>
      <c r="U778" s="221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</row>
    <row r="779" spans="1:43" s="46" customFormat="1">
      <c r="A779" s="53"/>
      <c r="B779" s="12"/>
      <c r="C779" s="12"/>
      <c r="D779" s="12"/>
      <c r="E779" s="12"/>
      <c r="F779" s="12"/>
      <c r="G779" s="320"/>
      <c r="H779" s="316"/>
      <c r="I779" s="131"/>
      <c r="J779" s="317"/>
      <c r="K779" s="318"/>
      <c r="L779" s="221"/>
      <c r="M779" s="221"/>
      <c r="N779" s="221"/>
      <c r="O779" s="221"/>
      <c r="P779" s="222"/>
      <c r="Q779" s="222"/>
      <c r="R779" s="222"/>
      <c r="S779" s="12"/>
      <c r="T779" s="315"/>
      <c r="U779" s="221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</row>
    <row r="780" spans="1:43" s="46" customFormat="1">
      <c r="A780" s="53"/>
      <c r="B780" s="12"/>
      <c r="C780" s="12"/>
      <c r="D780" s="12"/>
      <c r="E780" s="12"/>
      <c r="F780" s="12"/>
      <c r="G780" s="316"/>
      <c r="H780" s="316"/>
      <c r="I780" s="131"/>
      <c r="J780" s="317"/>
      <c r="K780" s="222"/>
      <c r="L780" s="221"/>
      <c r="M780" s="221"/>
      <c r="N780" s="221"/>
      <c r="O780" s="221"/>
      <c r="P780" s="222"/>
      <c r="Q780" s="222"/>
      <c r="R780" s="222"/>
      <c r="S780" s="12"/>
      <c r="T780" s="315"/>
      <c r="U780" s="221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</row>
    <row r="781" spans="1:43" s="46" customFormat="1">
      <c r="A781" s="53"/>
      <c r="B781" s="12"/>
      <c r="C781" s="12"/>
      <c r="D781" s="12"/>
      <c r="E781" s="12"/>
      <c r="F781" s="12"/>
      <c r="G781" s="316"/>
      <c r="H781" s="316"/>
      <c r="I781" s="131"/>
      <c r="J781" s="317"/>
      <c r="K781" s="318"/>
      <c r="L781" s="221"/>
      <c r="M781" s="221"/>
      <c r="N781" s="221"/>
      <c r="O781" s="221"/>
      <c r="P781" s="222"/>
      <c r="Q781" s="222"/>
      <c r="R781" s="222"/>
      <c r="S781" s="12"/>
      <c r="T781" s="315"/>
      <c r="U781" s="221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</row>
    <row r="782" spans="1:43" s="46" customFormat="1">
      <c r="A782" s="53"/>
      <c r="B782" s="12"/>
      <c r="C782" s="12"/>
      <c r="D782" s="12"/>
      <c r="E782" s="12"/>
      <c r="F782" s="12"/>
      <c r="G782" s="316"/>
      <c r="H782" s="316"/>
      <c r="I782" s="131"/>
      <c r="J782" s="317"/>
      <c r="K782" s="318"/>
      <c r="L782" s="221"/>
      <c r="M782" s="221"/>
      <c r="N782" s="221"/>
      <c r="O782" s="221"/>
      <c r="P782" s="222"/>
      <c r="Q782" s="222"/>
      <c r="R782" s="222"/>
      <c r="S782" s="12"/>
      <c r="T782" s="315"/>
      <c r="U782" s="221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</row>
    <row r="783" spans="1:43" s="46" customFormat="1">
      <c r="A783" s="53"/>
      <c r="B783" s="12"/>
      <c r="C783" s="12"/>
      <c r="D783" s="12"/>
      <c r="E783" s="12"/>
      <c r="F783" s="12"/>
      <c r="G783" s="316"/>
      <c r="H783" s="316"/>
      <c r="I783" s="131"/>
      <c r="J783" s="317"/>
      <c r="K783" s="318"/>
      <c r="L783" s="221"/>
      <c r="M783" s="221"/>
      <c r="N783" s="221"/>
      <c r="O783" s="221"/>
      <c r="P783" s="222"/>
      <c r="Q783" s="222"/>
      <c r="R783" s="222"/>
      <c r="S783" s="316"/>
      <c r="T783" s="315"/>
      <c r="U783" s="221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</row>
    <row r="784" spans="1:43" s="46" customFormat="1">
      <c r="A784" s="53"/>
      <c r="B784" s="12"/>
      <c r="C784" s="319"/>
      <c r="D784" s="12"/>
      <c r="E784" s="12"/>
      <c r="F784" s="12"/>
      <c r="G784" s="316"/>
      <c r="H784" s="316"/>
      <c r="I784" s="131"/>
      <c r="J784" s="317"/>
      <c r="K784" s="318"/>
      <c r="L784" s="221"/>
      <c r="M784" s="221"/>
      <c r="N784" s="221"/>
      <c r="O784" s="221"/>
      <c r="P784" s="222"/>
      <c r="Q784" s="222"/>
      <c r="R784" s="222"/>
      <c r="S784" s="12"/>
      <c r="T784" s="315"/>
      <c r="U784" s="221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</row>
    <row r="785" spans="1:43" s="46" customFormat="1">
      <c r="A785" s="53"/>
      <c r="B785" s="12"/>
      <c r="C785" s="12"/>
      <c r="D785" s="12"/>
      <c r="E785" s="12"/>
      <c r="F785" s="12"/>
      <c r="G785" s="316"/>
      <c r="H785" s="316"/>
      <c r="I785" s="131"/>
      <c r="J785" s="317"/>
      <c r="K785" s="318"/>
      <c r="L785" s="221"/>
      <c r="M785" s="221"/>
      <c r="N785" s="221"/>
      <c r="O785" s="221"/>
      <c r="P785" s="222"/>
      <c r="Q785" s="222"/>
      <c r="R785" s="222"/>
      <c r="S785" s="12"/>
      <c r="T785" s="315"/>
      <c r="U785" s="221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</row>
    <row r="786" spans="1:43" s="46" customFormat="1">
      <c r="A786" s="53"/>
      <c r="B786" s="12"/>
      <c r="C786" s="12"/>
      <c r="D786" s="12"/>
      <c r="E786" s="12"/>
      <c r="F786" s="12"/>
      <c r="G786" s="316"/>
      <c r="H786" s="316"/>
      <c r="I786" s="131"/>
      <c r="J786" s="317"/>
      <c r="K786" s="318"/>
      <c r="L786" s="221"/>
      <c r="M786" s="221"/>
      <c r="N786" s="221"/>
      <c r="O786" s="221"/>
      <c r="P786" s="222"/>
      <c r="Q786" s="222"/>
      <c r="R786" s="222"/>
      <c r="S786" s="12"/>
      <c r="T786" s="315"/>
      <c r="U786" s="221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</row>
    <row r="787" spans="1:43" s="46" customFormat="1">
      <c r="A787" s="53"/>
      <c r="B787" s="12"/>
      <c r="C787" s="12"/>
      <c r="D787" s="12"/>
      <c r="E787" s="12"/>
      <c r="F787" s="12"/>
      <c r="G787" s="316"/>
      <c r="H787" s="316"/>
      <c r="I787" s="131"/>
      <c r="J787" s="317"/>
      <c r="K787" s="318"/>
      <c r="L787" s="221"/>
      <c r="M787" s="221"/>
      <c r="N787" s="221"/>
      <c r="O787" s="221"/>
      <c r="P787" s="222"/>
      <c r="Q787" s="222"/>
      <c r="R787" s="222"/>
      <c r="S787" s="12"/>
      <c r="T787" s="315"/>
      <c r="U787" s="221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</row>
    <row r="788" spans="1:43" s="46" customFormat="1">
      <c r="A788" s="53"/>
      <c r="B788" s="12"/>
      <c r="C788" s="12"/>
      <c r="D788" s="12"/>
      <c r="E788" s="12"/>
      <c r="F788" s="12"/>
      <c r="G788" s="316"/>
      <c r="H788" s="316"/>
      <c r="I788" s="131"/>
      <c r="J788" s="317"/>
      <c r="K788" s="318"/>
      <c r="L788" s="221"/>
      <c r="M788" s="221"/>
      <c r="N788" s="221"/>
      <c r="O788" s="221"/>
      <c r="P788" s="222"/>
      <c r="Q788" s="222"/>
      <c r="R788" s="222"/>
      <c r="S788" s="12"/>
      <c r="T788" s="315"/>
      <c r="U788" s="221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</row>
    <row r="789" spans="1:43" s="46" customFormat="1">
      <c r="A789" s="53"/>
      <c r="B789" s="12"/>
      <c r="C789" s="12"/>
      <c r="D789" s="12"/>
      <c r="E789" s="12"/>
      <c r="F789" s="12"/>
      <c r="G789" s="316"/>
      <c r="H789" s="316"/>
      <c r="I789" s="131"/>
      <c r="J789" s="317"/>
      <c r="K789" s="318"/>
      <c r="L789" s="221"/>
      <c r="M789" s="221"/>
      <c r="N789" s="221"/>
      <c r="O789" s="221"/>
      <c r="P789" s="222"/>
      <c r="Q789" s="222"/>
      <c r="R789" s="222"/>
      <c r="S789" s="12"/>
      <c r="T789" s="315"/>
      <c r="U789" s="221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</row>
    <row r="790" spans="1:43" s="46" customFormat="1">
      <c r="A790" s="53"/>
      <c r="B790" s="12"/>
      <c r="C790" s="12"/>
      <c r="D790" s="12"/>
      <c r="E790" s="12"/>
      <c r="F790" s="12"/>
      <c r="G790" s="316"/>
      <c r="H790" s="316"/>
      <c r="I790" s="131"/>
      <c r="J790" s="317"/>
      <c r="K790" s="318"/>
      <c r="L790" s="221"/>
      <c r="M790" s="221"/>
      <c r="N790" s="221"/>
      <c r="O790" s="221"/>
      <c r="P790" s="222"/>
      <c r="Q790" s="222"/>
      <c r="R790" s="222"/>
      <c r="S790" s="12"/>
      <c r="T790" s="315"/>
      <c r="U790" s="221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</row>
    <row r="791" spans="1:43" s="46" customFormat="1">
      <c r="A791" s="53"/>
      <c r="B791" s="12"/>
      <c r="C791" s="12"/>
      <c r="D791" s="12"/>
      <c r="E791" s="12"/>
      <c r="F791" s="12"/>
      <c r="G791" s="316"/>
      <c r="H791" s="316"/>
      <c r="I791" s="131"/>
      <c r="J791" s="317"/>
      <c r="K791" s="318"/>
      <c r="L791" s="221"/>
      <c r="M791" s="221"/>
      <c r="N791" s="221"/>
      <c r="O791" s="221"/>
      <c r="P791" s="222"/>
      <c r="Q791" s="222"/>
      <c r="R791" s="222"/>
      <c r="S791" s="12"/>
      <c r="T791" s="315"/>
      <c r="U791" s="221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</row>
    <row r="792" spans="1:43" s="46" customFormat="1">
      <c r="A792" s="53"/>
      <c r="B792" s="12"/>
      <c r="C792" s="12"/>
      <c r="D792" s="12"/>
      <c r="E792" s="12"/>
      <c r="F792" s="12"/>
      <c r="G792" s="316"/>
      <c r="H792" s="316"/>
      <c r="I792" s="131"/>
      <c r="J792" s="317"/>
      <c r="K792" s="318"/>
      <c r="L792" s="221"/>
      <c r="M792" s="221"/>
      <c r="N792" s="221"/>
      <c r="O792" s="221"/>
      <c r="P792" s="222"/>
      <c r="Q792" s="222"/>
      <c r="R792" s="222"/>
      <c r="S792" s="12"/>
      <c r="T792" s="315"/>
      <c r="U792" s="221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</row>
    <row r="793" spans="1:43" s="46" customFormat="1">
      <c r="A793" s="53"/>
      <c r="B793" s="12"/>
      <c r="C793" s="12"/>
      <c r="D793" s="12"/>
      <c r="E793" s="12"/>
      <c r="F793" s="12"/>
      <c r="G793" s="316"/>
      <c r="H793" s="316"/>
      <c r="I793" s="131"/>
      <c r="J793" s="317"/>
      <c r="K793" s="318"/>
      <c r="L793" s="221"/>
      <c r="M793" s="221"/>
      <c r="N793" s="221"/>
      <c r="O793" s="221"/>
      <c r="P793" s="222"/>
      <c r="Q793" s="222"/>
      <c r="R793" s="222"/>
      <c r="S793" s="12"/>
      <c r="T793" s="315"/>
      <c r="U793" s="221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</row>
    <row r="794" spans="1:43" s="46" customFormat="1">
      <c r="A794" s="53"/>
      <c r="B794" s="12"/>
      <c r="C794" s="12"/>
      <c r="D794" s="12"/>
      <c r="E794" s="12"/>
      <c r="F794" s="12"/>
      <c r="G794" s="316"/>
      <c r="H794" s="316"/>
      <c r="I794" s="131"/>
      <c r="J794" s="317"/>
      <c r="K794" s="318"/>
      <c r="L794" s="221"/>
      <c r="M794" s="221"/>
      <c r="N794" s="221"/>
      <c r="O794" s="221"/>
      <c r="P794" s="222"/>
      <c r="Q794" s="222"/>
      <c r="R794" s="222"/>
      <c r="S794" s="12"/>
      <c r="T794" s="315"/>
      <c r="U794" s="221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</row>
    <row r="795" spans="1:43" s="46" customFormat="1">
      <c r="A795" s="53"/>
      <c r="B795" s="12"/>
      <c r="C795" s="12"/>
      <c r="D795" s="12"/>
      <c r="E795" s="12"/>
      <c r="F795" s="12"/>
      <c r="G795" s="316"/>
      <c r="H795" s="316"/>
      <c r="I795" s="131"/>
      <c r="J795" s="317"/>
      <c r="K795" s="222"/>
      <c r="L795" s="221"/>
      <c r="M795" s="221"/>
      <c r="N795" s="221"/>
      <c r="O795" s="221"/>
      <c r="P795" s="222"/>
      <c r="Q795" s="222"/>
      <c r="R795" s="222"/>
      <c r="S795" s="12"/>
      <c r="T795" s="315"/>
      <c r="U795" s="221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</row>
    <row r="796" spans="1:43" s="46" customFormat="1">
      <c r="A796" s="53"/>
      <c r="B796" s="12"/>
      <c r="C796" s="12"/>
      <c r="D796" s="12"/>
      <c r="E796" s="12"/>
      <c r="F796" s="12"/>
      <c r="G796" s="316"/>
      <c r="H796" s="316"/>
      <c r="I796" s="131"/>
      <c r="J796" s="317"/>
      <c r="K796" s="318"/>
      <c r="L796" s="221"/>
      <c r="M796" s="221"/>
      <c r="N796" s="221"/>
      <c r="O796" s="221"/>
      <c r="P796" s="222"/>
      <c r="Q796" s="222"/>
      <c r="R796" s="222"/>
      <c r="S796" s="12"/>
      <c r="T796" s="315"/>
      <c r="U796" s="221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</row>
    <row r="797" spans="1:43" s="46" customFormat="1">
      <c r="A797" s="53"/>
      <c r="B797" s="12"/>
      <c r="C797" s="12"/>
      <c r="D797" s="12"/>
      <c r="E797" s="12"/>
      <c r="F797" s="12"/>
      <c r="G797" s="316"/>
      <c r="H797" s="316"/>
      <c r="I797" s="131"/>
      <c r="J797" s="317"/>
      <c r="K797" s="318"/>
      <c r="L797" s="221"/>
      <c r="M797" s="221"/>
      <c r="N797" s="221"/>
      <c r="O797" s="221"/>
      <c r="P797" s="222"/>
      <c r="Q797" s="222"/>
      <c r="R797" s="222"/>
      <c r="S797" s="12"/>
      <c r="T797" s="315"/>
      <c r="U797" s="221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</row>
    <row r="798" spans="1:43" s="46" customFormat="1">
      <c r="A798" s="53"/>
      <c r="B798" s="12"/>
      <c r="C798" s="12"/>
      <c r="D798" s="12"/>
      <c r="E798" s="12"/>
      <c r="F798" s="12"/>
      <c r="G798" s="316"/>
      <c r="H798" s="316"/>
      <c r="I798" s="131"/>
      <c r="J798" s="317"/>
      <c r="K798" s="318"/>
      <c r="L798" s="221"/>
      <c r="M798" s="221"/>
      <c r="N798" s="221"/>
      <c r="O798" s="221"/>
      <c r="P798" s="222"/>
      <c r="Q798" s="222"/>
      <c r="R798" s="222"/>
      <c r="S798" s="316"/>
      <c r="T798" s="315"/>
      <c r="U798" s="221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</row>
    <row r="799" spans="1:43" s="46" customFormat="1">
      <c r="A799" s="53"/>
      <c r="B799" s="12"/>
      <c r="C799" s="319"/>
      <c r="D799" s="12"/>
      <c r="E799" s="12"/>
      <c r="F799" s="12"/>
      <c r="G799" s="316"/>
      <c r="H799" s="316"/>
      <c r="I799" s="131"/>
      <c r="J799" s="317"/>
      <c r="K799" s="318"/>
      <c r="L799" s="221"/>
      <c r="M799" s="221"/>
      <c r="N799" s="221"/>
      <c r="O799" s="221"/>
      <c r="P799" s="222"/>
      <c r="Q799" s="222"/>
      <c r="R799" s="222"/>
      <c r="S799" s="12"/>
      <c r="T799" s="315"/>
      <c r="U799" s="221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</row>
    <row r="800" spans="1:43" s="46" customFormat="1">
      <c r="A800" s="53"/>
      <c r="B800" s="12"/>
      <c r="C800" s="12"/>
      <c r="D800" s="12"/>
      <c r="E800" s="12"/>
      <c r="F800" s="12"/>
      <c r="G800" s="316"/>
      <c r="H800" s="316"/>
      <c r="I800" s="131"/>
      <c r="J800" s="317"/>
      <c r="K800" s="318"/>
      <c r="L800" s="221"/>
      <c r="M800" s="221"/>
      <c r="N800" s="221"/>
      <c r="O800" s="221"/>
      <c r="P800" s="222"/>
      <c r="Q800" s="222"/>
      <c r="R800" s="222"/>
      <c r="S800" s="12"/>
      <c r="T800" s="315"/>
      <c r="U800" s="221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</row>
    <row r="801" spans="1:43" s="46" customFormat="1">
      <c r="A801" s="53"/>
      <c r="B801" s="12"/>
      <c r="C801" s="12"/>
      <c r="D801" s="12"/>
      <c r="E801" s="12"/>
      <c r="F801" s="12"/>
      <c r="G801" s="316"/>
      <c r="H801" s="316"/>
      <c r="I801" s="131"/>
      <c r="J801" s="317"/>
      <c r="K801" s="318"/>
      <c r="L801" s="221"/>
      <c r="M801" s="221"/>
      <c r="N801" s="221"/>
      <c r="O801" s="221"/>
      <c r="P801" s="222"/>
      <c r="Q801" s="222"/>
      <c r="R801" s="222"/>
      <c r="S801" s="12"/>
      <c r="T801" s="315"/>
      <c r="U801" s="221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</row>
    <row r="802" spans="1:43" s="46" customFormat="1">
      <c r="A802" s="53"/>
      <c r="B802" s="12"/>
      <c r="C802" s="12"/>
      <c r="D802" s="12"/>
      <c r="E802" s="12"/>
      <c r="F802" s="12"/>
      <c r="G802" s="316"/>
      <c r="H802" s="316"/>
      <c r="I802" s="131"/>
      <c r="J802" s="317"/>
      <c r="K802" s="318"/>
      <c r="L802" s="221"/>
      <c r="M802" s="221"/>
      <c r="N802" s="221"/>
      <c r="O802" s="221"/>
      <c r="P802" s="222"/>
      <c r="Q802" s="222"/>
      <c r="R802" s="222"/>
      <c r="S802" s="12"/>
      <c r="T802" s="315"/>
      <c r="U802" s="221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</row>
    <row r="803" spans="1:43" s="46" customFormat="1">
      <c r="A803" s="53"/>
      <c r="B803" s="12"/>
      <c r="C803" s="12"/>
      <c r="D803" s="12"/>
      <c r="E803" s="12"/>
      <c r="F803" s="12"/>
      <c r="G803" s="316"/>
      <c r="H803" s="316"/>
      <c r="I803" s="131"/>
      <c r="J803" s="317"/>
      <c r="K803" s="318"/>
      <c r="L803" s="221"/>
      <c r="M803" s="221"/>
      <c r="N803" s="221"/>
      <c r="O803" s="221"/>
      <c r="P803" s="222"/>
      <c r="Q803" s="222"/>
      <c r="R803" s="222"/>
      <c r="S803" s="12"/>
      <c r="T803" s="315"/>
      <c r="U803" s="221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</row>
    <row r="804" spans="1:43" s="46" customFormat="1">
      <c r="A804" s="53"/>
      <c r="B804" s="12"/>
      <c r="C804" s="12"/>
      <c r="D804" s="12"/>
      <c r="E804" s="12"/>
      <c r="F804" s="12"/>
      <c r="G804" s="316"/>
      <c r="H804" s="316"/>
      <c r="I804" s="131"/>
      <c r="J804" s="317"/>
      <c r="K804" s="318"/>
      <c r="L804" s="221"/>
      <c r="M804" s="221"/>
      <c r="N804" s="221"/>
      <c r="O804" s="221"/>
      <c r="P804" s="222"/>
      <c r="Q804" s="222"/>
      <c r="R804" s="222"/>
      <c r="S804" s="12"/>
      <c r="T804" s="315"/>
      <c r="U804" s="221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</row>
    <row r="805" spans="1:43" s="46" customFormat="1">
      <c r="A805" s="53"/>
      <c r="B805" s="12"/>
      <c r="C805" s="12"/>
      <c r="D805" s="12"/>
      <c r="E805" s="12"/>
      <c r="F805" s="12"/>
      <c r="G805" s="316"/>
      <c r="H805" s="316"/>
      <c r="I805" s="131"/>
      <c r="J805" s="317"/>
      <c r="K805" s="318"/>
      <c r="L805" s="221"/>
      <c r="M805" s="221"/>
      <c r="N805" s="221"/>
      <c r="O805" s="221"/>
      <c r="P805" s="222"/>
      <c r="Q805" s="222"/>
      <c r="R805" s="222"/>
      <c r="S805" s="12"/>
      <c r="T805" s="315"/>
      <c r="U805" s="221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</row>
    <row r="806" spans="1:43" s="46" customFormat="1">
      <c r="A806" s="53"/>
      <c r="B806" s="12"/>
      <c r="C806" s="12"/>
      <c r="D806" s="12"/>
      <c r="E806" s="12"/>
      <c r="F806" s="12"/>
      <c r="G806" s="316"/>
      <c r="H806" s="316"/>
      <c r="I806" s="131"/>
      <c r="J806" s="317"/>
      <c r="K806" s="318"/>
      <c r="L806" s="221"/>
      <c r="M806" s="221"/>
      <c r="N806" s="221"/>
      <c r="O806" s="221"/>
      <c r="P806" s="222"/>
      <c r="Q806" s="222"/>
      <c r="R806" s="222"/>
      <c r="S806" s="12"/>
      <c r="T806" s="315"/>
      <c r="U806" s="221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</row>
    <row r="807" spans="1:43" s="46" customFormat="1">
      <c r="A807" s="53"/>
      <c r="B807" s="12"/>
      <c r="C807" s="12"/>
      <c r="D807" s="12"/>
      <c r="E807" s="12"/>
      <c r="F807" s="12"/>
      <c r="G807" s="316"/>
      <c r="H807" s="316"/>
      <c r="I807" s="131"/>
      <c r="J807" s="317"/>
      <c r="K807" s="318"/>
      <c r="L807" s="221"/>
      <c r="M807" s="221"/>
      <c r="N807" s="221"/>
      <c r="O807" s="221"/>
      <c r="P807" s="222"/>
      <c r="Q807" s="222"/>
      <c r="R807" s="222"/>
      <c r="S807" s="12"/>
      <c r="T807" s="315"/>
      <c r="U807" s="221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</row>
    <row r="808" spans="1:43" s="46" customFormat="1">
      <c r="A808" s="53"/>
      <c r="B808" s="12"/>
      <c r="C808" s="12"/>
      <c r="D808" s="12"/>
      <c r="E808" s="12"/>
      <c r="F808" s="12"/>
      <c r="G808" s="316"/>
      <c r="H808" s="316"/>
      <c r="I808" s="131"/>
      <c r="J808" s="317"/>
      <c r="K808" s="318"/>
      <c r="L808" s="221"/>
      <c r="M808" s="221"/>
      <c r="N808" s="221"/>
      <c r="O808" s="221"/>
      <c r="P808" s="222"/>
      <c r="Q808" s="222"/>
      <c r="R808" s="222"/>
      <c r="S808" s="12"/>
      <c r="T808" s="315"/>
      <c r="U808" s="221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</row>
    <row r="809" spans="1:43" s="46" customFormat="1">
      <c r="A809" s="53"/>
      <c r="B809" s="12"/>
      <c r="C809" s="12"/>
      <c r="D809" s="12"/>
      <c r="E809" s="12"/>
      <c r="F809" s="12"/>
      <c r="G809" s="316"/>
      <c r="H809" s="316"/>
      <c r="I809" s="131"/>
      <c r="J809" s="317"/>
      <c r="K809" s="318"/>
      <c r="L809" s="221"/>
      <c r="M809" s="221"/>
      <c r="N809" s="221"/>
      <c r="O809" s="221"/>
      <c r="P809" s="222"/>
      <c r="Q809" s="222"/>
      <c r="R809" s="222"/>
      <c r="S809" s="12"/>
      <c r="T809" s="315"/>
      <c r="U809" s="221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</row>
    <row r="810" spans="1:43" s="46" customFormat="1">
      <c r="A810" s="53"/>
      <c r="B810" s="12"/>
      <c r="C810" s="12"/>
      <c r="D810" s="12"/>
      <c r="E810" s="12"/>
      <c r="F810" s="12"/>
      <c r="G810" s="316"/>
      <c r="H810" s="316"/>
      <c r="I810" s="131"/>
      <c r="J810" s="317"/>
      <c r="K810" s="222"/>
      <c r="L810" s="221"/>
      <c r="M810" s="221"/>
      <c r="N810" s="221"/>
      <c r="O810" s="221"/>
      <c r="P810" s="222"/>
      <c r="Q810" s="222"/>
      <c r="R810" s="222"/>
      <c r="S810" s="12"/>
      <c r="T810" s="315"/>
      <c r="U810" s="221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</row>
    <row r="811" spans="1:43" s="46" customFormat="1">
      <c r="A811" s="53"/>
      <c r="B811" s="12"/>
      <c r="C811" s="12"/>
      <c r="D811" s="12"/>
      <c r="E811" s="12"/>
      <c r="F811" s="12"/>
      <c r="G811" s="316"/>
      <c r="H811" s="316"/>
      <c r="I811" s="131"/>
      <c r="J811" s="317"/>
      <c r="K811" s="318"/>
      <c r="L811" s="221"/>
      <c r="M811" s="221"/>
      <c r="N811" s="221"/>
      <c r="O811" s="221"/>
      <c r="P811" s="222"/>
      <c r="Q811" s="222"/>
      <c r="R811" s="222"/>
      <c r="S811" s="12"/>
      <c r="T811" s="315"/>
      <c r="U811" s="221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</row>
    <row r="812" spans="1:43" s="46" customFormat="1">
      <c r="A812" s="53"/>
      <c r="B812" s="12"/>
      <c r="C812" s="12"/>
      <c r="D812" s="12"/>
      <c r="E812" s="12"/>
      <c r="F812" s="12"/>
      <c r="G812" s="316"/>
      <c r="H812" s="316"/>
      <c r="I812" s="131"/>
      <c r="J812" s="317"/>
      <c r="K812" s="318"/>
      <c r="L812" s="221"/>
      <c r="M812" s="221"/>
      <c r="N812" s="221"/>
      <c r="O812" s="221"/>
      <c r="P812" s="222"/>
      <c r="Q812" s="222"/>
      <c r="R812" s="222"/>
      <c r="S812" s="12"/>
      <c r="T812" s="315"/>
      <c r="U812" s="221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</row>
    <row r="813" spans="1:43" s="46" customFormat="1">
      <c r="A813" s="53"/>
      <c r="B813" s="12"/>
      <c r="C813" s="12"/>
      <c r="D813" s="12"/>
      <c r="E813" s="12"/>
      <c r="F813" s="12"/>
      <c r="G813" s="316"/>
      <c r="H813" s="316"/>
      <c r="I813" s="131"/>
      <c r="J813" s="317"/>
      <c r="K813" s="318"/>
      <c r="L813" s="221"/>
      <c r="M813" s="221"/>
      <c r="N813" s="221"/>
      <c r="O813" s="221"/>
      <c r="P813" s="222"/>
      <c r="Q813" s="222"/>
      <c r="R813" s="222"/>
      <c r="S813" s="316"/>
      <c r="T813" s="315"/>
      <c r="U813" s="221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</row>
    <row r="814" spans="1:43" s="46" customFormat="1">
      <c r="A814" s="53"/>
      <c r="B814" s="12"/>
      <c r="C814" s="319"/>
      <c r="D814" s="12"/>
      <c r="E814" s="12"/>
      <c r="F814" s="12"/>
      <c r="G814" s="316"/>
      <c r="H814" s="316"/>
      <c r="I814" s="131"/>
      <c r="J814" s="317"/>
      <c r="K814" s="318"/>
      <c r="L814" s="221"/>
      <c r="M814" s="221"/>
      <c r="N814" s="221"/>
      <c r="O814" s="221"/>
      <c r="P814" s="222"/>
      <c r="Q814" s="222"/>
      <c r="R814" s="222"/>
      <c r="S814" s="12"/>
      <c r="T814" s="315"/>
      <c r="U814" s="221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</row>
    <row r="815" spans="1:43" s="46" customFormat="1">
      <c r="A815" s="53"/>
      <c r="B815" s="12"/>
      <c r="C815" s="12"/>
      <c r="D815" s="12"/>
      <c r="E815" s="12"/>
      <c r="F815" s="12"/>
      <c r="G815" s="316"/>
      <c r="H815" s="316"/>
      <c r="I815" s="131"/>
      <c r="J815" s="317"/>
      <c r="K815" s="318"/>
      <c r="L815" s="221"/>
      <c r="M815" s="221"/>
      <c r="N815" s="221"/>
      <c r="O815" s="221"/>
      <c r="P815" s="222"/>
      <c r="Q815" s="222"/>
      <c r="R815" s="222"/>
      <c r="S815" s="12"/>
      <c r="T815" s="315"/>
      <c r="U815" s="221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</row>
    <row r="816" spans="1:43" s="46" customFormat="1">
      <c r="A816" s="53"/>
      <c r="B816" s="12"/>
      <c r="C816" s="12"/>
      <c r="D816" s="12"/>
      <c r="E816" s="12"/>
      <c r="F816" s="12"/>
      <c r="G816" s="316"/>
      <c r="H816" s="316"/>
      <c r="I816" s="131"/>
      <c r="J816" s="317"/>
      <c r="K816" s="318"/>
      <c r="L816" s="221"/>
      <c r="M816" s="221"/>
      <c r="N816" s="221"/>
      <c r="O816" s="221"/>
      <c r="P816" s="222"/>
      <c r="Q816" s="222"/>
      <c r="R816" s="222"/>
      <c r="S816" s="12"/>
      <c r="T816" s="315"/>
      <c r="U816" s="221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</row>
    <row r="817" spans="1:43" s="46" customFormat="1">
      <c r="A817" s="53"/>
      <c r="B817" s="12"/>
      <c r="C817" s="12"/>
      <c r="D817" s="12"/>
      <c r="E817" s="12"/>
      <c r="F817" s="12"/>
      <c r="G817" s="316"/>
      <c r="H817" s="316"/>
      <c r="I817" s="131"/>
      <c r="J817" s="317"/>
      <c r="K817" s="318"/>
      <c r="L817" s="221"/>
      <c r="M817" s="221"/>
      <c r="N817" s="221"/>
      <c r="O817" s="221"/>
      <c r="P817" s="222"/>
      <c r="Q817" s="222"/>
      <c r="R817" s="222"/>
      <c r="S817" s="12"/>
      <c r="T817" s="315"/>
      <c r="U817" s="221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</row>
    <row r="818" spans="1:43" s="46" customFormat="1">
      <c r="A818" s="53"/>
      <c r="B818" s="12"/>
      <c r="C818" s="12"/>
      <c r="D818" s="12"/>
      <c r="E818" s="12"/>
      <c r="F818" s="12"/>
      <c r="G818" s="316"/>
      <c r="H818" s="316"/>
      <c r="I818" s="131"/>
      <c r="J818" s="317"/>
      <c r="K818" s="318"/>
      <c r="L818" s="221"/>
      <c r="M818" s="221"/>
      <c r="N818" s="221"/>
      <c r="O818" s="221"/>
      <c r="P818" s="222"/>
      <c r="Q818" s="222"/>
      <c r="R818" s="222"/>
      <c r="S818" s="12"/>
      <c r="T818" s="315"/>
      <c r="U818" s="221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</row>
    <row r="819" spans="1:43" s="46" customFormat="1">
      <c r="A819" s="53"/>
      <c r="B819" s="12"/>
      <c r="C819" s="12"/>
      <c r="D819" s="12"/>
      <c r="E819" s="12"/>
      <c r="F819" s="12"/>
      <c r="G819" s="316"/>
      <c r="H819" s="316"/>
      <c r="I819" s="131"/>
      <c r="J819" s="317"/>
      <c r="K819" s="318"/>
      <c r="L819" s="221"/>
      <c r="M819" s="221"/>
      <c r="N819" s="221"/>
      <c r="O819" s="221"/>
      <c r="P819" s="222"/>
      <c r="Q819" s="222"/>
      <c r="R819" s="222"/>
      <c r="S819" s="12"/>
      <c r="T819" s="315"/>
      <c r="U819" s="221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</row>
    <row r="820" spans="1:43" s="46" customFormat="1">
      <c r="A820" s="53"/>
      <c r="B820" s="12"/>
      <c r="C820" s="12"/>
      <c r="D820" s="12"/>
      <c r="E820" s="12"/>
      <c r="F820" s="12"/>
      <c r="G820" s="316"/>
      <c r="H820" s="316"/>
      <c r="I820" s="131"/>
      <c r="J820" s="317"/>
      <c r="K820" s="318"/>
      <c r="L820" s="221"/>
      <c r="M820" s="221"/>
      <c r="N820" s="221"/>
      <c r="O820" s="221"/>
      <c r="P820" s="222"/>
      <c r="Q820" s="222"/>
      <c r="R820" s="222"/>
      <c r="S820" s="12"/>
      <c r="T820" s="315"/>
      <c r="U820" s="221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</row>
    <row r="821" spans="1:43" s="46" customFormat="1">
      <c r="A821" s="53"/>
      <c r="B821" s="12"/>
      <c r="C821" s="12"/>
      <c r="D821" s="12"/>
      <c r="E821" s="12"/>
      <c r="F821" s="12"/>
      <c r="G821" s="316"/>
      <c r="H821" s="316"/>
      <c r="I821" s="131"/>
      <c r="J821" s="317"/>
      <c r="K821" s="318"/>
      <c r="L821" s="221"/>
      <c r="M821" s="221"/>
      <c r="N821" s="221"/>
      <c r="O821" s="221"/>
      <c r="P821" s="222"/>
      <c r="Q821" s="222"/>
      <c r="R821" s="222"/>
      <c r="S821" s="12"/>
      <c r="T821" s="315"/>
      <c r="U821" s="221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</row>
    <row r="822" spans="1:43" s="46" customFormat="1">
      <c r="A822" s="53"/>
      <c r="B822" s="12"/>
      <c r="C822" s="12"/>
      <c r="D822" s="12"/>
      <c r="E822" s="12"/>
      <c r="F822" s="12"/>
      <c r="G822" s="316"/>
      <c r="H822" s="316"/>
      <c r="I822" s="131"/>
      <c r="J822" s="317"/>
      <c r="K822" s="318"/>
      <c r="L822" s="221"/>
      <c r="M822" s="221"/>
      <c r="N822" s="221"/>
      <c r="O822" s="221"/>
      <c r="P822" s="222"/>
      <c r="Q822" s="222"/>
      <c r="R822" s="222"/>
      <c r="S822" s="12"/>
      <c r="T822" s="315"/>
      <c r="U822" s="221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</row>
    <row r="823" spans="1:43" s="46" customFormat="1">
      <c r="A823" s="53"/>
      <c r="B823" s="12"/>
      <c r="C823" s="12"/>
      <c r="D823" s="12"/>
      <c r="E823" s="12"/>
      <c r="F823" s="12"/>
      <c r="G823" s="316"/>
      <c r="H823" s="316"/>
      <c r="I823" s="131"/>
      <c r="J823" s="317"/>
      <c r="K823" s="318"/>
      <c r="L823" s="221"/>
      <c r="M823" s="221"/>
      <c r="N823" s="221"/>
      <c r="O823" s="221"/>
      <c r="P823" s="222"/>
      <c r="Q823" s="222"/>
      <c r="R823" s="222"/>
      <c r="S823" s="12"/>
      <c r="T823" s="315"/>
      <c r="U823" s="221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</row>
    <row r="824" spans="1:43" s="46" customFormat="1">
      <c r="A824" s="53"/>
      <c r="B824" s="12"/>
      <c r="C824" s="12"/>
      <c r="D824" s="12"/>
      <c r="E824" s="12"/>
      <c r="F824" s="12"/>
      <c r="G824" s="320"/>
      <c r="H824" s="316"/>
      <c r="I824" s="131"/>
      <c r="J824" s="317"/>
      <c r="K824" s="318"/>
      <c r="L824" s="221"/>
      <c r="M824" s="221"/>
      <c r="N824" s="221"/>
      <c r="O824" s="221"/>
      <c r="P824" s="222"/>
      <c r="Q824" s="222"/>
      <c r="R824" s="222"/>
      <c r="S824" s="12"/>
      <c r="T824" s="315"/>
      <c r="U824" s="221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</row>
    <row r="825" spans="1:43" s="46" customFormat="1">
      <c r="A825" s="53"/>
      <c r="B825" s="12"/>
      <c r="C825" s="12"/>
      <c r="D825" s="12"/>
      <c r="E825" s="12"/>
      <c r="F825" s="12"/>
      <c r="G825" s="316"/>
      <c r="H825" s="316"/>
      <c r="I825" s="131"/>
      <c r="J825" s="317"/>
      <c r="K825" s="222"/>
      <c r="L825" s="221"/>
      <c r="M825" s="221"/>
      <c r="N825" s="221"/>
      <c r="O825" s="221"/>
      <c r="P825" s="222"/>
      <c r="Q825" s="222"/>
      <c r="R825" s="222"/>
      <c r="S825" s="12"/>
      <c r="T825" s="315"/>
      <c r="U825" s="221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</row>
    <row r="826" spans="1:43" s="46" customFormat="1">
      <c r="A826" s="53"/>
      <c r="B826" s="12"/>
      <c r="C826" s="12"/>
      <c r="D826" s="12"/>
      <c r="E826" s="12"/>
      <c r="F826" s="12"/>
      <c r="G826" s="316"/>
      <c r="H826" s="316"/>
      <c r="I826" s="131"/>
      <c r="J826" s="317"/>
      <c r="K826" s="318"/>
      <c r="L826" s="221"/>
      <c r="M826" s="221"/>
      <c r="N826" s="221"/>
      <c r="O826" s="221"/>
      <c r="P826" s="222"/>
      <c r="Q826" s="222"/>
      <c r="R826" s="222"/>
      <c r="S826" s="12"/>
      <c r="T826" s="315"/>
      <c r="U826" s="221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</row>
    <row r="827" spans="1:43" s="46" customFormat="1">
      <c r="A827" s="53"/>
      <c r="B827" s="12"/>
      <c r="C827" s="12"/>
      <c r="D827" s="12"/>
      <c r="E827" s="12"/>
      <c r="F827" s="12"/>
      <c r="G827" s="316"/>
      <c r="H827" s="316"/>
      <c r="I827" s="131"/>
      <c r="J827" s="317"/>
      <c r="K827" s="318"/>
      <c r="L827" s="221"/>
      <c r="M827" s="221"/>
      <c r="N827" s="221"/>
      <c r="O827" s="221"/>
      <c r="P827" s="222"/>
      <c r="Q827" s="222"/>
      <c r="R827" s="222"/>
      <c r="S827" s="12"/>
      <c r="T827" s="315"/>
      <c r="U827" s="221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</row>
    <row r="828" spans="1:43" s="46" customFormat="1">
      <c r="A828" s="53"/>
      <c r="B828" s="12"/>
      <c r="C828" s="12"/>
      <c r="D828" s="12"/>
      <c r="E828" s="12"/>
      <c r="F828" s="12"/>
      <c r="G828" s="316"/>
      <c r="H828" s="316"/>
      <c r="I828" s="131"/>
      <c r="J828" s="317"/>
      <c r="K828" s="318"/>
      <c r="L828" s="221"/>
      <c r="M828" s="221"/>
      <c r="N828" s="221"/>
      <c r="O828" s="221"/>
      <c r="P828" s="222"/>
      <c r="Q828" s="222"/>
      <c r="R828" s="222"/>
      <c r="S828" s="316"/>
      <c r="T828" s="315"/>
      <c r="U828" s="221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</row>
    <row r="829" spans="1:43" s="46" customFormat="1">
      <c r="A829" s="53"/>
      <c r="B829" s="321"/>
      <c r="C829" s="319"/>
      <c r="D829" s="12"/>
      <c r="E829" s="12"/>
      <c r="F829" s="12"/>
      <c r="G829" s="316"/>
      <c r="H829" s="316"/>
      <c r="I829" s="131"/>
      <c r="J829" s="317"/>
      <c r="K829" s="318"/>
      <c r="L829" s="221"/>
      <c r="M829" s="221"/>
      <c r="N829" s="221"/>
      <c r="O829" s="221"/>
      <c r="P829" s="222"/>
      <c r="Q829" s="222"/>
      <c r="R829" s="222"/>
      <c r="S829" s="12"/>
      <c r="T829" s="315"/>
      <c r="U829" s="221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</row>
    <row r="830" spans="1:43" s="46" customFormat="1">
      <c r="A830" s="53"/>
      <c r="B830" s="12"/>
      <c r="C830" s="12"/>
      <c r="D830" s="12"/>
      <c r="E830" s="12"/>
      <c r="F830" s="12"/>
      <c r="G830" s="316"/>
      <c r="H830" s="316"/>
      <c r="I830" s="131"/>
      <c r="J830" s="317"/>
      <c r="K830" s="318"/>
      <c r="L830" s="221"/>
      <c r="M830" s="221"/>
      <c r="N830" s="221"/>
      <c r="O830" s="221"/>
      <c r="P830" s="222"/>
      <c r="Q830" s="222"/>
      <c r="R830" s="222"/>
      <c r="S830" s="12"/>
      <c r="T830" s="315"/>
      <c r="U830" s="221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</row>
    <row r="831" spans="1:43" s="46" customFormat="1">
      <c r="A831" s="53"/>
      <c r="B831" s="12"/>
      <c r="C831" s="12"/>
      <c r="D831" s="12"/>
      <c r="E831" s="12"/>
      <c r="F831" s="12"/>
      <c r="G831" s="316"/>
      <c r="H831" s="316"/>
      <c r="I831" s="131"/>
      <c r="J831" s="317"/>
      <c r="K831" s="318"/>
      <c r="L831" s="221"/>
      <c r="M831" s="221"/>
      <c r="N831" s="221"/>
      <c r="O831" s="221"/>
      <c r="P831" s="222"/>
      <c r="Q831" s="222"/>
      <c r="R831" s="222"/>
      <c r="S831" s="12"/>
      <c r="T831" s="315"/>
      <c r="U831" s="221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</row>
    <row r="832" spans="1:43" s="46" customFormat="1">
      <c r="A832" s="53"/>
      <c r="B832" s="12"/>
      <c r="C832" s="12"/>
      <c r="D832" s="12"/>
      <c r="E832" s="12"/>
      <c r="F832" s="12"/>
      <c r="G832" s="316"/>
      <c r="H832" s="316"/>
      <c r="I832" s="131"/>
      <c r="J832" s="317"/>
      <c r="K832" s="318"/>
      <c r="L832" s="221"/>
      <c r="M832" s="221"/>
      <c r="N832" s="221"/>
      <c r="O832" s="221"/>
      <c r="P832" s="222"/>
      <c r="Q832" s="222"/>
      <c r="R832" s="222"/>
      <c r="S832" s="12"/>
      <c r="T832" s="315"/>
      <c r="U832" s="221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</row>
    <row r="833" spans="1:43" s="46" customFormat="1">
      <c r="A833" s="53"/>
      <c r="B833" s="12"/>
      <c r="C833" s="12"/>
      <c r="D833" s="12"/>
      <c r="E833" s="12"/>
      <c r="F833" s="12"/>
      <c r="G833" s="316"/>
      <c r="H833" s="316"/>
      <c r="I833" s="131"/>
      <c r="J833" s="317"/>
      <c r="K833" s="318"/>
      <c r="L833" s="221"/>
      <c r="M833" s="221"/>
      <c r="N833" s="221"/>
      <c r="O833" s="221"/>
      <c r="P833" s="222"/>
      <c r="Q833" s="222"/>
      <c r="R833" s="222"/>
      <c r="S833" s="12"/>
      <c r="T833" s="315"/>
      <c r="U833" s="221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</row>
    <row r="834" spans="1:43" s="46" customFormat="1">
      <c r="A834" s="53"/>
      <c r="B834" s="12"/>
      <c r="C834" s="12"/>
      <c r="D834" s="12"/>
      <c r="E834" s="12"/>
      <c r="F834" s="12"/>
      <c r="G834" s="316"/>
      <c r="H834" s="316"/>
      <c r="I834" s="131"/>
      <c r="J834" s="317"/>
      <c r="K834" s="318"/>
      <c r="L834" s="221"/>
      <c r="M834" s="221"/>
      <c r="N834" s="221"/>
      <c r="O834" s="221"/>
      <c r="P834" s="222"/>
      <c r="Q834" s="222"/>
      <c r="R834" s="222"/>
      <c r="S834" s="12"/>
      <c r="T834" s="315"/>
      <c r="U834" s="221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</row>
    <row r="835" spans="1:43" s="46" customFormat="1">
      <c r="A835" s="53"/>
      <c r="B835" s="12"/>
      <c r="C835" s="12"/>
      <c r="D835" s="12"/>
      <c r="E835" s="12"/>
      <c r="F835" s="12"/>
      <c r="G835" s="316"/>
      <c r="H835" s="316"/>
      <c r="I835" s="131"/>
      <c r="J835" s="317"/>
      <c r="K835" s="318"/>
      <c r="L835" s="221"/>
      <c r="M835" s="221"/>
      <c r="N835" s="221"/>
      <c r="O835" s="221"/>
      <c r="P835" s="222"/>
      <c r="Q835" s="222"/>
      <c r="R835" s="222"/>
      <c r="S835" s="12"/>
      <c r="T835" s="315"/>
      <c r="U835" s="221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</row>
    <row r="836" spans="1:43" s="46" customFormat="1">
      <c r="A836" s="53"/>
      <c r="B836" s="12"/>
      <c r="C836" s="12"/>
      <c r="D836" s="12"/>
      <c r="E836" s="12"/>
      <c r="F836" s="12"/>
      <c r="G836" s="316"/>
      <c r="H836" s="316"/>
      <c r="I836" s="131"/>
      <c r="J836" s="317"/>
      <c r="K836" s="318"/>
      <c r="L836" s="221"/>
      <c r="M836" s="221"/>
      <c r="N836" s="221"/>
      <c r="O836" s="221"/>
      <c r="P836" s="222"/>
      <c r="Q836" s="222"/>
      <c r="R836" s="222"/>
      <c r="S836" s="12"/>
      <c r="T836" s="315"/>
      <c r="U836" s="221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</row>
    <row r="837" spans="1:43" s="46" customFormat="1">
      <c r="A837" s="53"/>
      <c r="B837" s="12"/>
      <c r="C837" s="12"/>
      <c r="D837" s="12"/>
      <c r="E837" s="12"/>
      <c r="F837" s="12"/>
      <c r="G837" s="316"/>
      <c r="H837" s="316"/>
      <c r="I837" s="131"/>
      <c r="J837" s="317"/>
      <c r="K837" s="318"/>
      <c r="L837" s="221"/>
      <c r="M837" s="221"/>
      <c r="N837" s="221"/>
      <c r="O837" s="221"/>
      <c r="P837" s="222"/>
      <c r="Q837" s="222"/>
      <c r="R837" s="222"/>
      <c r="S837" s="12"/>
      <c r="T837" s="315"/>
      <c r="U837" s="221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</row>
    <row r="838" spans="1:43" s="46" customFormat="1">
      <c r="A838" s="53"/>
      <c r="B838" s="12"/>
      <c r="C838" s="12"/>
      <c r="D838" s="12"/>
      <c r="E838" s="12"/>
      <c r="F838" s="12"/>
      <c r="G838" s="316"/>
      <c r="H838" s="316"/>
      <c r="I838" s="131"/>
      <c r="J838" s="317"/>
      <c r="K838" s="318"/>
      <c r="L838" s="221"/>
      <c r="M838" s="221"/>
      <c r="N838" s="221"/>
      <c r="O838" s="221"/>
      <c r="P838" s="222"/>
      <c r="Q838" s="222"/>
      <c r="R838" s="222"/>
      <c r="S838" s="12"/>
      <c r="T838" s="315"/>
      <c r="U838" s="221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</row>
    <row r="839" spans="1:43" s="46" customFormat="1">
      <c r="A839" s="53"/>
      <c r="B839" s="12"/>
      <c r="C839" s="12"/>
      <c r="D839" s="12"/>
      <c r="E839" s="12"/>
      <c r="F839" s="12"/>
      <c r="G839" s="316"/>
      <c r="H839" s="316"/>
      <c r="I839" s="131"/>
      <c r="J839" s="317"/>
      <c r="K839" s="318"/>
      <c r="L839" s="221"/>
      <c r="M839" s="221"/>
      <c r="N839" s="221"/>
      <c r="O839" s="221"/>
      <c r="P839" s="222"/>
      <c r="Q839" s="222"/>
      <c r="R839" s="222"/>
      <c r="S839" s="12"/>
      <c r="T839" s="315"/>
      <c r="U839" s="221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</row>
    <row r="840" spans="1:43" s="46" customFormat="1">
      <c r="A840" s="53"/>
      <c r="B840" s="12"/>
      <c r="C840" s="12"/>
      <c r="D840" s="12"/>
      <c r="E840" s="12"/>
      <c r="F840" s="12"/>
      <c r="G840" s="316"/>
      <c r="H840" s="316"/>
      <c r="I840" s="131"/>
      <c r="J840" s="317"/>
      <c r="K840" s="222"/>
      <c r="L840" s="221"/>
      <c r="M840" s="221"/>
      <c r="N840" s="221"/>
      <c r="O840" s="221"/>
      <c r="P840" s="222"/>
      <c r="Q840" s="222"/>
      <c r="R840" s="222"/>
      <c r="S840" s="12"/>
      <c r="T840" s="315"/>
      <c r="U840" s="221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</row>
    <row r="841" spans="1:43" s="46" customFormat="1">
      <c r="A841" s="53"/>
      <c r="B841" s="12"/>
      <c r="C841" s="12"/>
      <c r="D841" s="12"/>
      <c r="E841" s="12"/>
      <c r="F841" s="12"/>
      <c r="G841" s="316"/>
      <c r="H841" s="316"/>
      <c r="I841" s="131"/>
      <c r="J841" s="317"/>
      <c r="K841" s="318"/>
      <c r="L841" s="221"/>
      <c r="M841" s="221"/>
      <c r="N841" s="221"/>
      <c r="O841" s="221"/>
      <c r="P841" s="222"/>
      <c r="Q841" s="222"/>
      <c r="R841" s="222"/>
      <c r="S841" s="12"/>
      <c r="T841" s="315"/>
      <c r="U841" s="221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</row>
    <row r="842" spans="1:43" s="46" customFormat="1">
      <c r="A842" s="53"/>
      <c r="B842" s="12"/>
      <c r="C842" s="12"/>
      <c r="D842" s="12"/>
      <c r="E842" s="12"/>
      <c r="F842" s="12"/>
      <c r="G842" s="316"/>
      <c r="H842" s="316"/>
      <c r="I842" s="131"/>
      <c r="J842" s="317"/>
      <c r="K842" s="318"/>
      <c r="L842" s="221"/>
      <c r="M842" s="221"/>
      <c r="N842" s="221"/>
      <c r="O842" s="221"/>
      <c r="P842" s="222"/>
      <c r="Q842" s="222"/>
      <c r="R842" s="222"/>
      <c r="S842" s="12"/>
      <c r="T842" s="315"/>
      <c r="U842" s="221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</row>
    <row r="843" spans="1:43" s="46" customFormat="1">
      <c r="A843" s="53"/>
      <c r="B843" s="12"/>
      <c r="C843" s="12"/>
      <c r="D843" s="12"/>
      <c r="E843" s="12"/>
      <c r="F843" s="12"/>
      <c r="G843" s="316"/>
      <c r="H843" s="316"/>
      <c r="I843" s="131"/>
      <c r="J843" s="317"/>
      <c r="K843" s="318"/>
      <c r="L843" s="221"/>
      <c r="M843" s="221"/>
      <c r="N843" s="221"/>
      <c r="O843" s="221"/>
      <c r="P843" s="222"/>
      <c r="Q843" s="222"/>
      <c r="R843" s="222"/>
      <c r="S843" s="316"/>
      <c r="T843" s="315"/>
      <c r="U843" s="221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</row>
    <row r="844" spans="1:43" s="46" customFormat="1">
      <c r="A844" s="53"/>
      <c r="B844" s="322"/>
      <c r="C844" s="319"/>
      <c r="D844" s="12"/>
      <c r="E844" s="12"/>
      <c r="F844" s="12"/>
      <c r="G844" s="316"/>
      <c r="H844" s="316"/>
      <c r="I844" s="131"/>
      <c r="J844" s="317"/>
      <c r="K844" s="318"/>
      <c r="L844" s="221"/>
      <c r="M844" s="221"/>
      <c r="N844" s="221"/>
      <c r="O844" s="221"/>
      <c r="P844" s="222"/>
      <c r="Q844" s="222"/>
      <c r="R844" s="222"/>
      <c r="S844" s="12"/>
      <c r="T844" s="315"/>
      <c r="U844" s="221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</row>
    <row r="845" spans="1:43" s="46" customFormat="1">
      <c r="A845" s="53"/>
      <c r="B845" s="12"/>
      <c r="C845" s="12"/>
      <c r="D845" s="12"/>
      <c r="E845" s="12"/>
      <c r="F845" s="12"/>
      <c r="G845" s="316"/>
      <c r="H845" s="316"/>
      <c r="I845" s="131"/>
      <c r="J845" s="317"/>
      <c r="K845" s="318"/>
      <c r="L845" s="221"/>
      <c r="M845" s="221"/>
      <c r="N845" s="221"/>
      <c r="O845" s="221"/>
      <c r="P845" s="222"/>
      <c r="Q845" s="222"/>
      <c r="R845" s="222"/>
      <c r="S845" s="12"/>
      <c r="T845" s="315"/>
      <c r="U845" s="221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</row>
    <row r="846" spans="1:43" s="46" customFormat="1">
      <c r="A846" s="53"/>
      <c r="B846" s="12"/>
      <c r="C846" s="12"/>
      <c r="D846" s="12"/>
      <c r="E846" s="12"/>
      <c r="F846" s="12"/>
      <c r="G846" s="316"/>
      <c r="H846" s="316"/>
      <c r="I846" s="131"/>
      <c r="J846" s="317"/>
      <c r="K846" s="318"/>
      <c r="L846" s="221"/>
      <c r="M846" s="221"/>
      <c r="N846" s="221"/>
      <c r="O846" s="221"/>
      <c r="P846" s="222"/>
      <c r="Q846" s="222"/>
      <c r="R846" s="222"/>
      <c r="S846" s="12"/>
      <c r="T846" s="315"/>
      <c r="U846" s="221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</row>
    <row r="847" spans="1:43" s="46" customFormat="1">
      <c r="A847" s="53"/>
      <c r="B847" s="12"/>
      <c r="C847" s="12"/>
      <c r="D847" s="12"/>
      <c r="E847" s="12"/>
      <c r="F847" s="12"/>
      <c r="G847" s="316"/>
      <c r="H847" s="316"/>
      <c r="I847" s="131"/>
      <c r="J847" s="317"/>
      <c r="K847" s="318"/>
      <c r="L847" s="221"/>
      <c r="M847" s="221"/>
      <c r="N847" s="221"/>
      <c r="O847" s="221"/>
      <c r="P847" s="222"/>
      <c r="Q847" s="222"/>
      <c r="R847" s="222"/>
      <c r="S847" s="12"/>
      <c r="T847" s="315"/>
      <c r="U847" s="221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</row>
    <row r="848" spans="1:43" s="46" customFormat="1">
      <c r="A848" s="53"/>
      <c r="B848" s="12"/>
      <c r="C848" s="12"/>
      <c r="D848" s="12"/>
      <c r="E848" s="12"/>
      <c r="F848" s="12"/>
      <c r="G848" s="316"/>
      <c r="H848" s="316"/>
      <c r="I848" s="131"/>
      <c r="J848" s="317"/>
      <c r="K848" s="318"/>
      <c r="L848" s="221"/>
      <c r="M848" s="221"/>
      <c r="N848" s="221"/>
      <c r="O848" s="221"/>
      <c r="P848" s="222"/>
      <c r="Q848" s="222"/>
      <c r="R848" s="222"/>
      <c r="S848" s="12"/>
      <c r="T848" s="315"/>
      <c r="U848" s="221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</row>
    <row r="849" spans="1:43" s="46" customFormat="1">
      <c r="A849" s="53"/>
      <c r="B849" s="12"/>
      <c r="C849" s="12"/>
      <c r="D849" s="12"/>
      <c r="E849" s="12"/>
      <c r="F849" s="12"/>
      <c r="G849" s="316"/>
      <c r="H849" s="316"/>
      <c r="I849" s="131"/>
      <c r="J849" s="317"/>
      <c r="K849" s="318"/>
      <c r="L849" s="221"/>
      <c r="M849" s="221"/>
      <c r="N849" s="221"/>
      <c r="O849" s="221"/>
      <c r="P849" s="222"/>
      <c r="Q849" s="222"/>
      <c r="R849" s="222"/>
      <c r="S849" s="12"/>
      <c r="T849" s="315"/>
      <c r="U849" s="221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</row>
    <row r="850" spans="1:43" s="46" customFormat="1">
      <c r="A850" s="53"/>
      <c r="B850" s="12"/>
      <c r="C850" s="12"/>
      <c r="D850" s="12"/>
      <c r="E850" s="12"/>
      <c r="F850" s="12"/>
      <c r="G850" s="316"/>
      <c r="H850" s="316"/>
      <c r="I850" s="131"/>
      <c r="J850" s="317"/>
      <c r="K850" s="318"/>
      <c r="L850" s="221"/>
      <c r="M850" s="221"/>
      <c r="N850" s="221"/>
      <c r="O850" s="221"/>
      <c r="P850" s="222"/>
      <c r="Q850" s="222"/>
      <c r="R850" s="222"/>
      <c r="S850" s="12"/>
      <c r="T850" s="315"/>
      <c r="U850" s="221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</row>
    <row r="851" spans="1:43" s="46" customFormat="1">
      <c r="A851" s="53"/>
      <c r="B851" s="12"/>
      <c r="C851" s="12"/>
      <c r="D851" s="12"/>
      <c r="E851" s="12"/>
      <c r="F851" s="12"/>
      <c r="G851" s="316"/>
      <c r="H851" s="316"/>
      <c r="I851" s="131"/>
      <c r="J851" s="317"/>
      <c r="K851" s="318"/>
      <c r="L851" s="221"/>
      <c r="M851" s="221"/>
      <c r="N851" s="221"/>
      <c r="O851" s="221"/>
      <c r="P851" s="222"/>
      <c r="Q851" s="222"/>
      <c r="R851" s="222"/>
      <c r="S851" s="12"/>
      <c r="T851" s="315"/>
      <c r="U851" s="221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</row>
    <row r="852" spans="1:43" s="46" customFormat="1">
      <c r="A852" s="53"/>
      <c r="B852" s="12"/>
      <c r="C852" s="12"/>
      <c r="D852" s="12"/>
      <c r="E852" s="12"/>
      <c r="F852" s="12"/>
      <c r="G852" s="316"/>
      <c r="H852" s="316"/>
      <c r="I852" s="131"/>
      <c r="J852" s="317"/>
      <c r="K852" s="318"/>
      <c r="L852" s="221"/>
      <c r="M852" s="221"/>
      <c r="N852" s="221"/>
      <c r="O852" s="221"/>
      <c r="P852" s="222"/>
      <c r="Q852" s="222"/>
      <c r="R852" s="222"/>
      <c r="S852" s="12"/>
      <c r="T852" s="315"/>
      <c r="U852" s="221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</row>
    <row r="853" spans="1:43" s="46" customFormat="1">
      <c r="A853" s="53"/>
      <c r="B853" s="12"/>
      <c r="C853" s="12"/>
      <c r="D853" s="12"/>
      <c r="E853" s="12"/>
      <c r="F853" s="12"/>
      <c r="G853" s="316"/>
      <c r="H853" s="316"/>
      <c r="I853" s="131"/>
      <c r="J853" s="317"/>
      <c r="K853" s="318"/>
      <c r="L853" s="221"/>
      <c r="M853" s="221"/>
      <c r="N853" s="221"/>
      <c r="O853" s="221"/>
      <c r="P853" s="222"/>
      <c r="Q853" s="222"/>
      <c r="R853" s="222"/>
      <c r="S853" s="12"/>
      <c r="T853" s="315"/>
      <c r="U853" s="221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</row>
    <row r="854" spans="1:43" s="46" customFormat="1">
      <c r="A854" s="53"/>
      <c r="B854" s="12"/>
      <c r="C854" s="12"/>
      <c r="D854" s="12"/>
      <c r="E854" s="12"/>
      <c r="F854" s="12"/>
      <c r="G854" s="316"/>
      <c r="H854" s="316"/>
      <c r="I854" s="131"/>
      <c r="J854" s="317"/>
      <c r="K854" s="318"/>
      <c r="L854" s="221"/>
      <c r="M854" s="221"/>
      <c r="N854" s="221"/>
      <c r="O854" s="221"/>
      <c r="P854" s="222"/>
      <c r="Q854" s="222"/>
      <c r="R854" s="222"/>
      <c r="S854" s="12"/>
      <c r="T854" s="315"/>
      <c r="U854" s="221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</row>
    <row r="855" spans="1:43" s="46" customFormat="1">
      <c r="A855" s="53"/>
      <c r="B855" s="12"/>
      <c r="C855" s="12"/>
      <c r="D855" s="12"/>
      <c r="E855" s="12"/>
      <c r="F855" s="12"/>
      <c r="G855" s="316"/>
      <c r="H855" s="316"/>
      <c r="I855" s="131"/>
      <c r="J855" s="317"/>
      <c r="K855" s="222"/>
      <c r="L855" s="221"/>
      <c r="M855" s="221"/>
      <c r="N855" s="221"/>
      <c r="O855" s="221"/>
      <c r="P855" s="222"/>
      <c r="Q855" s="222"/>
      <c r="R855" s="222"/>
      <c r="S855" s="12"/>
      <c r="T855" s="315"/>
      <c r="U855" s="221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</row>
    <row r="856" spans="1:43" s="46" customFormat="1">
      <c r="A856" s="53"/>
      <c r="B856" s="12"/>
      <c r="C856" s="12"/>
      <c r="D856" s="12"/>
      <c r="E856" s="12"/>
      <c r="F856" s="12"/>
      <c r="G856" s="316"/>
      <c r="H856" s="316"/>
      <c r="I856" s="131"/>
      <c r="J856" s="317"/>
      <c r="K856" s="318"/>
      <c r="L856" s="221"/>
      <c r="M856" s="221"/>
      <c r="N856" s="221"/>
      <c r="O856" s="221"/>
      <c r="P856" s="222"/>
      <c r="Q856" s="222"/>
      <c r="R856" s="222"/>
      <c r="S856" s="12"/>
      <c r="T856" s="315"/>
      <c r="U856" s="221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</row>
    <row r="857" spans="1:43" s="46" customFormat="1">
      <c r="A857" s="53"/>
      <c r="B857" s="12"/>
      <c r="C857" s="12"/>
      <c r="D857" s="12"/>
      <c r="E857" s="12"/>
      <c r="F857" s="12"/>
      <c r="G857" s="316"/>
      <c r="H857" s="316"/>
      <c r="I857" s="131"/>
      <c r="J857" s="317"/>
      <c r="K857" s="318"/>
      <c r="L857" s="221"/>
      <c r="M857" s="221"/>
      <c r="N857" s="221"/>
      <c r="O857" s="221"/>
      <c r="P857" s="222"/>
      <c r="Q857" s="222"/>
      <c r="R857" s="222"/>
      <c r="S857" s="12"/>
      <c r="T857" s="315"/>
      <c r="U857" s="221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</row>
    <row r="858" spans="1:43" s="46" customFormat="1">
      <c r="A858" s="53"/>
      <c r="B858" s="12"/>
      <c r="C858" s="12"/>
      <c r="D858" s="12"/>
      <c r="E858" s="12"/>
      <c r="F858" s="12"/>
      <c r="G858" s="316"/>
      <c r="H858" s="316"/>
      <c r="I858" s="131"/>
      <c r="J858" s="317"/>
      <c r="K858" s="318"/>
      <c r="L858" s="221"/>
      <c r="M858" s="221"/>
      <c r="N858" s="221"/>
      <c r="O858" s="221"/>
      <c r="P858" s="222"/>
      <c r="Q858" s="222"/>
      <c r="R858" s="222"/>
      <c r="S858" s="316"/>
      <c r="T858" s="315"/>
      <c r="U858" s="221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</row>
    <row r="859" spans="1:43" s="46" customFormat="1">
      <c r="A859" s="53"/>
      <c r="B859" s="12"/>
      <c r="C859" s="319"/>
      <c r="D859" s="12"/>
      <c r="E859" s="12"/>
      <c r="F859" s="12"/>
      <c r="G859" s="316"/>
      <c r="H859" s="316"/>
      <c r="I859" s="131"/>
      <c r="J859" s="317"/>
      <c r="K859" s="318"/>
      <c r="L859" s="221"/>
      <c r="M859" s="221"/>
      <c r="N859" s="221"/>
      <c r="O859" s="221"/>
      <c r="P859" s="222"/>
      <c r="Q859" s="222"/>
      <c r="R859" s="222"/>
      <c r="S859" s="12"/>
      <c r="T859" s="315"/>
      <c r="U859" s="221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</row>
    <row r="860" spans="1:43" s="46" customFormat="1">
      <c r="A860" s="53"/>
      <c r="B860" s="12"/>
      <c r="C860" s="12"/>
      <c r="D860" s="12"/>
      <c r="E860" s="12"/>
      <c r="F860" s="12"/>
      <c r="G860" s="316"/>
      <c r="H860" s="316"/>
      <c r="I860" s="131"/>
      <c r="J860" s="317"/>
      <c r="K860" s="318"/>
      <c r="L860" s="221"/>
      <c r="M860" s="221"/>
      <c r="N860" s="221"/>
      <c r="O860" s="221"/>
      <c r="P860" s="222"/>
      <c r="Q860" s="222"/>
      <c r="R860" s="222"/>
      <c r="S860" s="12"/>
      <c r="T860" s="315"/>
      <c r="U860" s="221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</row>
    <row r="861" spans="1:43" s="46" customFormat="1">
      <c r="A861" s="53"/>
      <c r="B861" s="12"/>
      <c r="C861" s="12"/>
      <c r="D861" s="12"/>
      <c r="E861" s="12"/>
      <c r="F861" s="12"/>
      <c r="G861" s="316"/>
      <c r="H861" s="316"/>
      <c r="I861" s="131"/>
      <c r="J861" s="317"/>
      <c r="K861" s="318"/>
      <c r="L861" s="221"/>
      <c r="M861" s="221"/>
      <c r="N861" s="221"/>
      <c r="O861" s="221"/>
      <c r="P861" s="222"/>
      <c r="Q861" s="222"/>
      <c r="R861" s="222"/>
      <c r="S861" s="12"/>
      <c r="T861" s="315"/>
      <c r="U861" s="221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</row>
    <row r="862" spans="1:43" s="46" customFormat="1">
      <c r="A862" s="53"/>
      <c r="B862" s="12"/>
      <c r="C862" s="12"/>
      <c r="D862" s="12"/>
      <c r="E862" s="12"/>
      <c r="F862" s="12"/>
      <c r="G862" s="316"/>
      <c r="H862" s="316"/>
      <c r="I862" s="131"/>
      <c r="J862" s="317"/>
      <c r="K862" s="318"/>
      <c r="L862" s="221"/>
      <c r="M862" s="221"/>
      <c r="N862" s="221"/>
      <c r="O862" s="221"/>
      <c r="P862" s="222"/>
      <c r="Q862" s="222"/>
      <c r="R862" s="222"/>
      <c r="S862" s="12"/>
      <c r="T862" s="315"/>
      <c r="U862" s="221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</row>
    <row r="863" spans="1:43" s="46" customFormat="1">
      <c r="A863" s="53"/>
      <c r="B863" s="12"/>
      <c r="C863" s="12"/>
      <c r="D863" s="12"/>
      <c r="E863" s="12"/>
      <c r="F863" s="12"/>
      <c r="G863" s="316"/>
      <c r="H863" s="316"/>
      <c r="I863" s="131"/>
      <c r="J863" s="317"/>
      <c r="K863" s="318"/>
      <c r="L863" s="221"/>
      <c r="M863" s="221"/>
      <c r="N863" s="221"/>
      <c r="O863" s="221"/>
      <c r="P863" s="222"/>
      <c r="Q863" s="222"/>
      <c r="R863" s="222"/>
      <c r="S863" s="12"/>
      <c r="T863" s="315"/>
      <c r="U863" s="221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</row>
    <row r="864" spans="1:43" s="46" customFormat="1">
      <c r="A864" s="53"/>
      <c r="B864" s="12"/>
      <c r="C864" s="12"/>
      <c r="D864" s="12"/>
      <c r="E864" s="12"/>
      <c r="F864" s="12"/>
      <c r="G864" s="316"/>
      <c r="H864" s="316"/>
      <c r="I864" s="131"/>
      <c r="J864" s="317"/>
      <c r="K864" s="318"/>
      <c r="L864" s="221"/>
      <c r="M864" s="221"/>
      <c r="N864" s="221"/>
      <c r="O864" s="221"/>
      <c r="P864" s="222"/>
      <c r="Q864" s="222"/>
      <c r="R864" s="222"/>
      <c r="S864" s="12"/>
      <c r="T864" s="315"/>
      <c r="U864" s="221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</row>
    <row r="865" spans="1:43" s="46" customFormat="1">
      <c r="A865" s="53"/>
      <c r="B865" s="12"/>
      <c r="C865" s="12"/>
      <c r="D865" s="12"/>
      <c r="E865" s="12"/>
      <c r="F865" s="12"/>
      <c r="G865" s="316"/>
      <c r="H865" s="316"/>
      <c r="I865" s="131"/>
      <c r="J865" s="317"/>
      <c r="K865" s="318"/>
      <c r="L865" s="221"/>
      <c r="M865" s="221"/>
      <c r="N865" s="221"/>
      <c r="O865" s="221"/>
      <c r="P865" s="222"/>
      <c r="Q865" s="222"/>
      <c r="R865" s="222"/>
      <c r="S865" s="12"/>
      <c r="T865" s="315"/>
      <c r="U865" s="221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</row>
    <row r="866" spans="1:43" s="46" customFormat="1">
      <c r="A866" s="53"/>
      <c r="B866" s="12"/>
      <c r="C866" s="12"/>
      <c r="D866" s="12"/>
      <c r="E866" s="12"/>
      <c r="F866" s="12"/>
      <c r="G866" s="316"/>
      <c r="H866" s="316"/>
      <c r="I866" s="131"/>
      <c r="J866" s="317"/>
      <c r="K866" s="318"/>
      <c r="L866" s="221"/>
      <c r="M866" s="221"/>
      <c r="N866" s="221"/>
      <c r="O866" s="221"/>
      <c r="P866" s="222"/>
      <c r="Q866" s="222"/>
      <c r="R866" s="222"/>
      <c r="S866" s="12"/>
      <c r="T866" s="315"/>
      <c r="U866" s="221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</row>
    <row r="867" spans="1:43" s="46" customFormat="1">
      <c r="A867" s="53"/>
      <c r="B867" s="12"/>
      <c r="C867" s="12"/>
      <c r="D867" s="12"/>
      <c r="E867" s="12"/>
      <c r="F867" s="12"/>
      <c r="G867" s="316"/>
      <c r="H867" s="316"/>
      <c r="I867" s="131"/>
      <c r="J867" s="317"/>
      <c r="K867" s="318"/>
      <c r="L867" s="221"/>
      <c r="M867" s="221"/>
      <c r="N867" s="221"/>
      <c r="O867" s="221"/>
      <c r="P867" s="222"/>
      <c r="Q867" s="222"/>
      <c r="R867" s="222"/>
      <c r="S867" s="12"/>
      <c r="T867" s="315"/>
      <c r="U867" s="221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</row>
    <row r="868" spans="1:43" s="46" customFormat="1">
      <c r="A868" s="53"/>
      <c r="B868" s="12"/>
      <c r="C868" s="12"/>
      <c r="D868" s="12"/>
      <c r="E868" s="12"/>
      <c r="F868" s="12"/>
      <c r="G868" s="316"/>
      <c r="H868" s="316"/>
      <c r="I868" s="131"/>
      <c r="J868" s="317"/>
      <c r="K868" s="318"/>
      <c r="L868" s="221"/>
      <c r="M868" s="221"/>
      <c r="N868" s="221"/>
      <c r="O868" s="221"/>
      <c r="P868" s="222"/>
      <c r="Q868" s="222"/>
      <c r="R868" s="222"/>
      <c r="S868" s="12"/>
      <c r="T868" s="315"/>
      <c r="U868" s="221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</row>
    <row r="869" spans="1:43" s="46" customFormat="1">
      <c r="A869" s="53"/>
      <c r="B869" s="12"/>
      <c r="C869" s="12"/>
      <c r="D869" s="12"/>
      <c r="E869" s="12"/>
      <c r="F869" s="12"/>
      <c r="G869" s="320"/>
      <c r="H869" s="316"/>
      <c r="I869" s="131"/>
      <c r="J869" s="317"/>
      <c r="K869" s="318"/>
      <c r="L869" s="221"/>
      <c r="M869" s="221"/>
      <c r="N869" s="221"/>
      <c r="O869" s="221"/>
      <c r="P869" s="222"/>
      <c r="Q869" s="222"/>
      <c r="R869" s="222"/>
      <c r="S869" s="12"/>
      <c r="T869" s="315"/>
      <c r="U869" s="221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</row>
    <row r="870" spans="1:43" s="46" customFormat="1">
      <c r="A870" s="53"/>
      <c r="B870" s="12"/>
      <c r="C870" s="12"/>
      <c r="D870" s="12"/>
      <c r="E870" s="12"/>
      <c r="F870" s="12"/>
      <c r="G870" s="316"/>
      <c r="H870" s="316"/>
      <c r="I870" s="131"/>
      <c r="J870" s="317"/>
      <c r="K870" s="222"/>
      <c r="L870" s="221"/>
      <c r="M870" s="221"/>
      <c r="N870" s="221"/>
      <c r="O870" s="221"/>
      <c r="P870" s="222"/>
      <c r="Q870" s="222"/>
      <c r="R870" s="222"/>
      <c r="S870" s="12"/>
      <c r="T870" s="315"/>
      <c r="U870" s="221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</row>
    <row r="871" spans="1:43" s="46" customFormat="1">
      <c r="A871" s="53"/>
      <c r="B871" s="12"/>
      <c r="C871" s="12"/>
      <c r="D871" s="12"/>
      <c r="E871" s="12"/>
      <c r="F871" s="12"/>
      <c r="G871" s="316"/>
      <c r="H871" s="316"/>
      <c r="I871" s="131"/>
      <c r="J871" s="317"/>
      <c r="K871" s="318"/>
      <c r="L871" s="221"/>
      <c r="M871" s="221"/>
      <c r="N871" s="221"/>
      <c r="O871" s="221"/>
      <c r="P871" s="222"/>
      <c r="Q871" s="222"/>
      <c r="R871" s="222"/>
      <c r="S871" s="12"/>
      <c r="T871" s="315"/>
      <c r="U871" s="221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</row>
    <row r="872" spans="1:43" s="46" customFormat="1">
      <c r="A872" s="53"/>
      <c r="B872" s="12"/>
      <c r="C872" s="12"/>
      <c r="D872" s="12"/>
      <c r="E872" s="12"/>
      <c r="F872" s="12"/>
      <c r="G872" s="316"/>
      <c r="H872" s="316"/>
      <c r="I872" s="131"/>
      <c r="J872" s="317"/>
      <c r="K872" s="318"/>
      <c r="L872" s="221"/>
      <c r="M872" s="221"/>
      <c r="N872" s="221"/>
      <c r="O872" s="221"/>
      <c r="P872" s="222"/>
      <c r="Q872" s="222"/>
      <c r="R872" s="222"/>
      <c r="S872" s="12"/>
      <c r="T872" s="315"/>
      <c r="U872" s="221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</row>
    <row r="873" spans="1:43" s="46" customFormat="1">
      <c r="A873" s="53"/>
      <c r="B873" s="12"/>
      <c r="C873" s="12"/>
      <c r="D873" s="12"/>
      <c r="E873" s="12"/>
      <c r="F873" s="12"/>
      <c r="G873" s="316"/>
      <c r="H873" s="316"/>
      <c r="I873" s="131"/>
      <c r="J873" s="317"/>
      <c r="K873" s="318"/>
      <c r="L873" s="221"/>
      <c r="M873" s="221"/>
      <c r="N873" s="221"/>
      <c r="O873" s="221"/>
      <c r="P873" s="222"/>
      <c r="Q873" s="222"/>
      <c r="R873" s="222"/>
      <c r="S873" s="316"/>
      <c r="T873" s="315"/>
      <c r="U873" s="221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</row>
    <row r="874" spans="1:43" s="46" customFormat="1">
      <c r="A874" s="53"/>
      <c r="B874" s="12"/>
      <c r="C874" s="319"/>
      <c r="D874" s="12"/>
      <c r="E874" s="12"/>
      <c r="F874" s="12"/>
      <c r="G874" s="316"/>
      <c r="H874" s="316"/>
      <c r="I874" s="131"/>
      <c r="J874" s="317"/>
      <c r="K874" s="318"/>
      <c r="L874" s="221"/>
      <c r="M874" s="221"/>
      <c r="N874" s="221"/>
      <c r="O874" s="221"/>
      <c r="P874" s="222"/>
      <c r="Q874" s="222"/>
      <c r="R874" s="222"/>
      <c r="S874" s="12"/>
      <c r="T874" s="315"/>
      <c r="U874" s="221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</row>
    <row r="875" spans="1:43" s="46" customFormat="1">
      <c r="A875" s="53"/>
      <c r="B875" s="12"/>
      <c r="C875" s="12"/>
      <c r="D875" s="12"/>
      <c r="E875" s="12"/>
      <c r="F875" s="12"/>
      <c r="G875" s="316"/>
      <c r="H875" s="316"/>
      <c r="I875" s="131"/>
      <c r="J875" s="317"/>
      <c r="K875" s="318"/>
      <c r="L875" s="221"/>
      <c r="M875" s="221"/>
      <c r="N875" s="221"/>
      <c r="O875" s="221"/>
      <c r="P875" s="222"/>
      <c r="Q875" s="222"/>
      <c r="R875" s="222"/>
      <c r="S875" s="12"/>
      <c r="T875" s="315"/>
      <c r="U875" s="221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</row>
    <row r="876" spans="1:43" s="46" customFormat="1">
      <c r="A876" s="53"/>
      <c r="B876" s="12"/>
      <c r="C876" s="12"/>
      <c r="D876" s="12"/>
      <c r="E876" s="12"/>
      <c r="F876" s="12"/>
      <c r="G876" s="316"/>
      <c r="H876" s="316"/>
      <c r="I876" s="131"/>
      <c r="J876" s="317"/>
      <c r="K876" s="318"/>
      <c r="L876" s="221"/>
      <c r="M876" s="221"/>
      <c r="N876" s="221"/>
      <c r="O876" s="221"/>
      <c r="P876" s="222"/>
      <c r="Q876" s="222"/>
      <c r="R876" s="222"/>
      <c r="S876" s="12"/>
      <c r="T876" s="315"/>
      <c r="U876" s="221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</row>
    <row r="877" spans="1:43" s="46" customFormat="1">
      <c r="A877" s="53"/>
      <c r="B877" s="12"/>
      <c r="C877" s="12"/>
      <c r="D877" s="12"/>
      <c r="E877" s="12"/>
      <c r="F877" s="12"/>
      <c r="G877" s="316"/>
      <c r="H877" s="316"/>
      <c r="I877" s="131"/>
      <c r="J877" s="317"/>
      <c r="K877" s="318"/>
      <c r="L877" s="221"/>
      <c r="M877" s="221"/>
      <c r="N877" s="221"/>
      <c r="O877" s="221"/>
      <c r="P877" s="222"/>
      <c r="Q877" s="222"/>
      <c r="R877" s="222"/>
      <c r="S877" s="12"/>
      <c r="T877" s="315"/>
      <c r="U877" s="221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</row>
    <row r="878" spans="1:43" s="46" customFormat="1">
      <c r="A878" s="53"/>
      <c r="B878" s="12"/>
      <c r="C878" s="12"/>
      <c r="D878" s="12"/>
      <c r="E878" s="12"/>
      <c r="F878" s="12"/>
      <c r="G878" s="316"/>
      <c r="H878" s="316"/>
      <c r="I878" s="131"/>
      <c r="J878" s="317"/>
      <c r="K878" s="318"/>
      <c r="L878" s="221"/>
      <c r="M878" s="221"/>
      <c r="N878" s="221"/>
      <c r="O878" s="221"/>
      <c r="P878" s="222"/>
      <c r="Q878" s="222"/>
      <c r="R878" s="222"/>
      <c r="S878" s="12"/>
      <c r="T878" s="315"/>
      <c r="U878" s="221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</row>
    <row r="879" spans="1:43" s="46" customFormat="1">
      <c r="A879" s="53"/>
      <c r="B879" s="12"/>
      <c r="C879" s="12"/>
      <c r="D879" s="12"/>
      <c r="E879" s="12"/>
      <c r="F879" s="12"/>
      <c r="G879" s="316"/>
      <c r="H879" s="316"/>
      <c r="I879" s="131"/>
      <c r="J879" s="317"/>
      <c r="K879" s="318"/>
      <c r="L879" s="221"/>
      <c r="M879" s="221"/>
      <c r="N879" s="221"/>
      <c r="O879" s="221"/>
      <c r="P879" s="222"/>
      <c r="Q879" s="222"/>
      <c r="R879" s="222"/>
      <c r="S879" s="12"/>
      <c r="T879" s="315"/>
      <c r="U879" s="221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</row>
    <row r="880" spans="1:43" s="46" customFormat="1">
      <c r="A880" s="53"/>
      <c r="B880" s="12"/>
      <c r="C880" s="12"/>
      <c r="D880" s="12"/>
      <c r="E880" s="12"/>
      <c r="F880" s="12"/>
      <c r="G880" s="316"/>
      <c r="H880" s="316"/>
      <c r="I880" s="131"/>
      <c r="J880" s="317"/>
      <c r="K880" s="318"/>
      <c r="L880" s="221"/>
      <c r="M880" s="221"/>
      <c r="N880" s="221"/>
      <c r="O880" s="221"/>
      <c r="P880" s="222"/>
      <c r="Q880" s="222"/>
      <c r="R880" s="222"/>
      <c r="S880" s="12"/>
      <c r="T880" s="315"/>
      <c r="U880" s="221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</row>
    <row r="881" spans="1:43" s="46" customFormat="1">
      <c r="A881" s="53"/>
      <c r="B881" s="12"/>
      <c r="C881" s="12"/>
      <c r="D881" s="12"/>
      <c r="E881" s="12"/>
      <c r="F881" s="12"/>
      <c r="G881" s="316"/>
      <c r="H881" s="316"/>
      <c r="I881" s="131"/>
      <c r="J881" s="317"/>
      <c r="K881" s="318"/>
      <c r="L881" s="221"/>
      <c r="M881" s="221"/>
      <c r="N881" s="221"/>
      <c r="O881" s="221"/>
      <c r="P881" s="222"/>
      <c r="Q881" s="222"/>
      <c r="R881" s="222"/>
      <c r="S881" s="12"/>
      <c r="T881" s="315"/>
      <c r="U881" s="221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</row>
    <row r="882" spans="1:43" s="46" customFormat="1">
      <c r="A882" s="53"/>
      <c r="B882" s="12"/>
      <c r="C882" s="12"/>
      <c r="D882" s="12"/>
      <c r="E882" s="12"/>
      <c r="F882" s="12"/>
      <c r="G882" s="316"/>
      <c r="H882" s="316"/>
      <c r="I882" s="131"/>
      <c r="J882" s="317"/>
      <c r="K882" s="318"/>
      <c r="L882" s="221"/>
      <c r="M882" s="221"/>
      <c r="N882" s="221"/>
      <c r="O882" s="221"/>
      <c r="P882" s="222"/>
      <c r="Q882" s="222"/>
      <c r="R882" s="222"/>
      <c r="S882" s="12"/>
      <c r="T882" s="315"/>
      <c r="U882" s="221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</row>
    <row r="883" spans="1:43" s="46" customFormat="1">
      <c r="A883" s="53"/>
      <c r="B883" s="12"/>
      <c r="C883" s="12"/>
      <c r="D883" s="12"/>
      <c r="E883" s="12"/>
      <c r="F883" s="12"/>
      <c r="G883" s="316"/>
      <c r="H883" s="316"/>
      <c r="I883" s="131"/>
      <c r="J883" s="317"/>
      <c r="K883" s="318"/>
      <c r="L883" s="221"/>
      <c r="M883" s="221"/>
      <c r="N883" s="221"/>
      <c r="O883" s="221"/>
      <c r="P883" s="222"/>
      <c r="Q883" s="222"/>
      <c r="R883" s="222"/>
      <c r="S883" s="12"/>
      <c r="T883" s="315"/>
      <c r="U883" s="221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</row>
    <row r="884" spans="1:43" s="46" customFormat="1">
      <c r="A884" s="53"/>
      <c r="B884" s="12"/>
      <c r="C884" s="12"/>
      <c r="D884" s="12"/>
      <c r="E884" s="12"/>
      <c r="F884" s="12"/>
      <c r="G884" s="316"/>
      <c r="H884" s="316"/>
      <c r="I884" s="131"/>
      <c r="J884" s="317"/>
      <c r="K884" s="318"/>
      <c r="L884" s="221"/>
      <c r="M884" s="221"/>
      <c r="N884" s="221"/>
      <c r="O884" s="221"/>
      <c r="P884" s="222"/>
      <c r="Q884" s="222"/>
      <c r="R884" s="222"/>
      <c r="S884" s="12"/>
      <c r="T884" s="315"/>
      <c r="U884" s="221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</row>
    <row r="885" spans="1:43" s="46" customFormat="1">
      <c r="A885" s="53"/>
      <c r="B885" s="12"/>
      <c r="C885" s="12"/>
      <c r="D885" s="12"/>
      <c r="E885" s="12"/>
      <c r="F885" s="12"/>
      <c r="G885" s="316"/>
      <c r="H885" s="316"/>
      <c r="I885" s="131"/>
      <c r="J885" s="317"/>
      <c r="K885" s="222"/>
      <c r="L885" s="221"/>
      <c r="M885" s="221"/>
      <c r="N885" s="221"/>
      <c r="O885" s="221"/>
      <c r="P885" s="222"/>
      <c r="Q885" s="222"/>
      <c r="R885" s="222"/>
      <c r="S885" s="12"/>
      <c r="T885" s="315"/>
      <c r="U885" s="221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</row>
    <row r="886" spans="1:43" s="46" customFormat="1">
      <c r="A886" s="53"/>
      <c r="B886" s="12"/>
      <c r="C886" s="12"/>
      <c r="D886" s="12"/>
      <c r="E886" s="12"/>
      <c r="F886" s="12"/>
      <c r="G886" s="316"/>
      <c r="H886" s="316"/>
      <c r="I886" s="131"/>
      <c r="J886" s="317"/>
      <c r="K886" s="318"/>
      <c r="L886" s="221"/>
      <c r="M886" s="221"/>
      <c r="N886" s="221"/>
      <c r="O886" s="221"/>
      <c r="P886" s="222"/>
      <c r="Q886" s="222"/>
      <c r="R886" s="222"/>
      <c r="S886" s="12"/>
      <c r="T886" s="315"/>
      <c r="U886" s="221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</row>
    <row r="887" spans="1:43" s="46" customFormat="1">
      <c r="A887" s="53"/>
      <c r="B887" s="12"/>
      <c r="C887" s="12"/>
      <c r="D887" s="12"/>
      <c r="E887" s="12"/>
      <c r="F887" s="12"/>
      <c r="G887" s="316"/>
      <c r="H887" s="316"/>
      <c r="I887" s="131"/>
      <c r="J887" s="317"/>
      <c r="K887" s="318"/>
      <c r="L887" s="221"/>
      <c r="M887" s="221"/>
      <c r="N887" s="221"/>
      <c r="O887" s="221"/>
      <c r="P887" s="222"/>
      <c r="Q887" s="222"/>
      <c r="R887" s="222"/>
      <c r="S887" s="12"/>
      <c r="T887" s="315"/>
      <c r="U887" s="221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</row>
    <row r="888" spans="1:43" s="46" customFormat="1">
      <c r="A888" s="53"/>
      <c r="B888" s="12"/>
      <c r="C888" s="12"/>
      <c r="D888" s="12"/>
      <c r="E888" s="12"/>
      <c r="F888" s="12"/>
      <c r="G888" s="316"/>
      <c r="H888" s="316"/>
      <c r="I888" s="131"/>
      <c r="J888" s="317"/>
      <c r="K888" s="318"/>
      <c r="L888" s="221"/>
      <c r="M888" s="221"/>
      <c r="N888" s="221"/>
      <c r="O888" s="221"/>
      <c r="P888" s="222"/>
      <c r="Q888" s="222"/>
      <c r="R888" s="222"/>
      <c r="S888" s="316"/>
      <c r="T888" s="315"/>
      <c r="U888" s="221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</row>
    <row r="889" spans="1:43" s="46" customFormat="1">
      <c r="A889" s="53"/>
      <c r="B889" s="12"/>
      <c r="C889" s="319"/>
      <c r="D889" s="12"/>
      <c r="E889" s="12"/>
      <c r="F889" s="12"/>
      <c r="G889" s="316"/>
      <c r="H889" s="316"/>
      <c r="I889" s="131"/>
      <c r="J889" s="317"/>
      <c r="K889" s="318"/>
      <c r="L889" s="221"/>
      <c r="M889" s="221"/>
      <c r="N889" s="221"/>
      <c r="O889" s="221"/>
      <c r="P889" s="222"/>
      <c r="Q889" s="222"/>
      <c r="R889" s="222"/>
      <c r="S889" s="12"/>
      <c r="T889" s="315"/>
      <c r="U889" s="221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</row>
    <row r="890" spans="1:43" s="46" customFormat="1">
      <c r="A890" s="53"/>
      <c r="B890" s="12"/>
      <c r="C890" s="12"/>
      <c r="D890" s="12"/>
      <c r="E890" s="12"/>
      <c r="F890" s="12"/>
      <c r="G890" s="316"/>
      <c r="H890" s="316"/>
      <c r="I890" s="131"/>
      <c r="J890" s="317"/>
      <c r="K890" s="318"/>
      <c r="L890" s="221"/>
      <c r="M890" s="221"/>
      <c r="N890" s="221"/>
      <c r="O890" s="221"/>
      <c r="P890" s="222"/>
      <c r="Q890" s="222"/>
      <c r="R890" s="222"/>
      <c r="S890" s="12"/>
      <c r="T890" s="315"/>
      <c r="U890" s="221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</row>
    <row r="891" spans="1:43" s="46" customFormat="1">
      <c r="A891" s="53"/>
      <c r="B891" s="12"/>
      <c r="C891" s="12"/>
      <c r="D891" s="12"/>
      <c r="E891" s="12"/>
      <c r="F891" s="12"/>
      <c r="G891" s="316"/>
      <c r="H891" s="316"/>
      <c r="I891" s="131"/>
      <c r="J891" s="317"/>
      <c r="K891" s="318"/>
      <c r="L891" s="221"/>
      <c r="M891" s="221"/>
      <c r="N891" s="221"/>
      <c r="O891" s="221"/>
      <c r="P891" s="222"/>
      <c r="Q891" s="222"/>
      <c r="R891" s="222"/>
      <c r="S891" s="12"/>
      <c r="T891" s="315"/>
      <c r="U891" s="221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</row>
    <row r="892" spans="1:43" s="46" customFormat="1">
      <c r="A892" s="53"/>
      <c r="B892" s="12"/>
      <c r="C892" s="12"/>
      <c r="D892" s="12"/>
      <c r="E892" s="12"/>
      <c r="F892" s="12"/>
      <c r="G892" s="316"/>
      <c r="H892" s="316"/>
      <c r="I892" s="131"/>
      <c r="J892" s="317"/>
      <c r="K892" s="318"/>
      <c r="L892" s="221"/>
      <c r="M892" s="221"/>
      <c r="N892" s="221"/>
      <c r="O892" s="221"/>
      <c r="P892" s="222"/>
      <c r="Q892" s="222"/>
      <c r="R892" s="222"/>
      <c r="S892" s="12"/>
      <c r="T892" s="315"/>
      <c r="U892" s="221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</row>
    <row r="893" spans="1:43" s="46" customFormat="1">
      <c r="A893" s="53"/>
      <c r="B893" s="12"/>
      <c r="C893" s="12"/>
      <c r="D893" s="12"/>
      <c r="E893" s="12"/>
      <c r="F893" s="12"/>
      <c r="G893" s="316"/>
      <c r="H893" s="316"/>
      <c r="I893" s="131"/>
      <c r="J893" s="317"/>
      <c r="K893" s="318"/>
      <c r="L893" s="221"/>
      <c r="M893" s="221"/>
      <c r="N893" s="221"/>
      <c r="O893" s="221"/>
      <c r="P893" s="222"/>
      <c r="Q893" s="222"/>
      <c r="R893" s="222"/>
      <c r="S893" s="12"/>
      <c r="T893" s="315"/>
      <c r="U893" s="221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</row>
    <row r="894" spans="1:43" s="46" customFormat="1">
      <c r="A894" s="53"/>
      <c r="B894" s="12"/>
      <c r="C894" s="12"/>
      <c r="D894" s="12"/>
      <c r="E894" s="12"/>
      <c r="F894" s="12"/>
      <c r="G894" s="316"/>
      <c r="H894" s="316"/>
      <c r="I894" s="131"/>
      <c r="J894" s="317"/>
      <c r="K894" s="318"/>
      <c r="L894" s="221"/>
      <c r="M894" s="221"/>
      <c r="N894" s="221"/>
      <c r="O894" s="221"/>
      <c r="P894" s="222"/>
      <c r="Q894" s="222"/>
      <c r="R894" s="222"/>
      <c r="S894" s="12"/>
      <c r="T894" s="315"/>
      <c r="U894" s="221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</row>
    <row r="895" spans="1:43" s="46" customFormat="1">
      <c r="A895" s="53"/>
      <c r="B895" s="12"/>
      <c r="C895" s="12"/>
      <c r="D895" s="12"/>
      <c r="E895" s="12"/>
      <c r="F895" s="12"/>
      <c r="G895" s="316"/>
      <c r="H895" s="316"/>
      <c r="I895" s="131"/>
      <c r="J895" s="317"/>
      <c r="K895" s="318"/>
      <c r="L895" s="221"/>
      <c r="M895" s="221"/>
      <c r="N895" s="221"/>
      <c r="O895" s="221"/>
      <c r="P895" s="222"/>
      <c r="Q895" s="222"/>
      <c r="R895" s="222"/>
      <c r="S895" s="12"/>
      <c r="T895" s="315"/>
      <c r="U895" s="221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</row>
    <row r="896" spans="1:43" s="46" customFormat="1">
      <c r="A896" s="53"/>
      <c r="B896" s="12"/>
      <c r="C896" s="12"/>
      <c r="D896" s="12"/>
      <c r="E896" s="12"/>
      <c r="F896" s="12"/>
      <c r="G896" s="316"/>
      <c r="H896" s="316"/>
      <c r="I896" s="131"/>
      <c r="J896" s="317"/>
      <c r="K896" s="318"/>
      <c r="L896" s="221"/>
      <c r="M896" s="221"/>
      <c r="N896" s="221"/>
      <c r="O896" s="221"/>
      <c r="P896" s="222"/>
      <c r="Q896" s="222"/>
      <c r="R896" s="222"/>
      <c r="S896" s="12"/>
      <c r="T896" s="315"/>
      <c r="U896" s="221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</row>
    <row r="897" spans="1:43" s="46" customFormat="1">
      <c r="A897" s="53"/>
      <c r="B897" s="12"/>
      <c r="C897" s="12"/>
      <c r="D897" s="12"/>
      <c r="E897" s="12"/>
      <c r="F897" s="12"/>
      <c r="G897" s="316"/>
      <c r="H897" s="316"/>
      <c r="I897" s="131"/>
      <c r="J897" s="317"/>
      <c r="K897" s="318"/>
      <c r="L897" s="221"/>
      <c r="M897" s="221"/>
      <c r="N897" s="221"/>
      <c r="O897" s="221"/>
      <c r="P897" s="222"/>
      <c r="Q897" s="222"/>
      <c r="R897" s="222"/>
      <c r="S897" s="12"/>
      <c r="T897" s="315"/>
      <c r="U897" s="221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</row>
    <row r="898" spans="1:43" s="46" customFormat="1">
      <c r="A898" s="53"/>
      <c r="B898" s="12"/>
      <c r="C898" s="12"/>
      <c r="D898" s="12"/>
      <c r="E898" s="12"/>
      <c r="F898" s="12"/>
      <c r="G898" s="316"/>
      <c r="H898" s="316"/>
      <c r="I898" s="131"/>
      <c r="J898" s="317"/>
      <c r="K898" s="318"/>
      <c r="L898" s="221"/>
      <c r="M898" s="221"/>
      <c r="N898" s="221"/>
      <c r="O898" s="221"/>
      <c r="P898" s="222"/>
      <c r="Q898" s="222"/>
      <c r="R898" s="222"/>
      <c r="S898" s="12"/>
      <c r="T898" s="315"/>
      <c r="U898" s="221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</row>
    <row r="899" spans="1:43" s="46" customFormat="1">
      <c r="A899" s="53"/>
      <c r="B899" s="12"/>
      <c r="C899" s="12"/>
      <c r="D899" s="12"/>
      <c r="E899" s="12"/>
      <c r="F899" s="12"/>
      <c r="G899" s="316"/>
      <c r="H899" s="316"/>
      <c r="I899" s="131"/>
      <c r="J899" s="317"/>
      <c r="K899" s="318"/>
      <c r="L899" s="221"/>
      <c r="M899" s="221"/>
      <c r="N899" s="221"/>
      <c r="O899" s="221"/>
      <c r="P899" s="222"/>
      <c r="Q899" s="222"/>
      <c r="R899" s="222"/>
      <c r="S899" s="12"/>
      <c r="T899" s="315"/>
      <c r="U899" s="221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</row>
    <row r="900" spans="1:43" s="46" customFormat="1">
      <c r="A900" s="53"/>
      <c r="B900" s="12"/>
      <c r="C900" s="12"/>
      <c r="D900" s="12"/>
      <c r="E900" s="12"/>
      <c r="F900" s="12"/>
      <c r="G900" s="316"/>
      <c r="H900" s="316"/>
      <c r="I900" s="131"/>
      <c r="J900" s="317"/>
      <c r="K900" s="222"/>
      <c r="L900" s="221"/>
      <c r="M900" s="221"/>
      <c r="N900" s="221"/>
      <c r="O900" s="221"/>
      <c r="P900" s="222"/>
      <c r="Q900" s="222"/>
      <c r="R900" s="222"/>
      <c r="S900" s="12"/>
      <c r="T900" s="315"/>
      <c r="U900" s="221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</row>
    <row r="901" spans="1:43" s="46" customFormat="1">
      <c r="A901" s="12"/>
      <c r="B901" s="12"/>
      <c r="C901" s="12"/>
      <c r="D901" s="12"/>
      <c r="E901" s="12"/>
      <c r="F901" s="12"/>
      <c r="G901" s="316"/>
      <c r="H901" s="316"/>
      <c r="I901" s="131"/>
      <c r="J901" s="317"/>
      <c r="K901" s="222"/>
      <c r="L901" s="221"/>
      <c r="M901" s="221"/>
      <c r="N901" s="221"/>
      <c r="O901" s="221"/>
      <c r="P901" s="222"/>
      <c r="Q901" s="222"/>
      <c r="R901" s="222"/>
      <c r="S901" s="12"/>
      <c r="T901" s="315"/>
      <c r="U901" s="221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</row>
    <row r="902" spans="1:43">
      <c r="I902" s="131"/>
    </row>
    <row r="903" spans="1:43">
      <c r="I903" s="131"/>
    </row>
  </sheetData>
  <sheetProtection password="97B0" sheet="1" objects="1" scenarios="1"/>
  <mergeCells count="11">
    <mergeCell ref="AS7:AT7"/>
    <mergeCell ref="AS21:AT21"/>
    <mergeCell ref="AS35:AT35"/>
    <mergeCell ref="AS1:AV1"/>
    <mergeCell ref="C6:C14"/>
    <mergeCell ref="C21:C29"/>
    <mergeCell ref="C36:C44"/>
    <mergeCell ref="C51:C59"/>
    <mergeCell ref="C66:C74"/>
    <mergeCell ref="C81:C89"/>
    <mergeCell ref="C96:C104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BP102"/>
  <sheetViews>
    <sheetView showGridLines="0" showRowColHeaders="0" workbookViewId="0">
      <selection activeCell="L28" sqref="L28:L29"/>
    </sheetView>
  </sheetViews>
  <sheetFormatPr defaultRowHeight="13.5"/>
  <cols>
    <col min="1" max="1" width="9" style="290"/>
    <col min="2" max="2" width="10.25" style="290" customWidth="1"/>
    <col min="3" max="3" width="3.25" style="290" customWidth="1"/>
    <col min="4" max="4" width="9.625" style="290" customWidth="1"/>
    <col min="5" max="9" width="9" style="290"/>
    <col min="10" max="10" width="5.625" style="290" customWidth="1"/>
    <col min="11" max="11" width="4" style="290" customWidth="1"/>
    <col min="12" max="12" width="15" style="290" customWidth="1"/>
    <col min="13" max="13" width="3.625" style="290" customWidth="1"/>
    <col min="14" max="14" width="15" style="290" customWidth="1"/>
    <col min="15" max="15" width="3.75" style="290" customWidth="1"/>
    <col min="16" max="16" width="15" style="290" customWidth="1"/>
    <col min="17" max="17" width="3.25" style="290" customWidth="1"/>
    <col min="18" max="18" width="15" style="290" customWidth="1"/>
    <col min="19" max="19" width="10.25" style="290" customWidth="1"/>
    <col min="20" max="16384" width="9" style="290"/>
  </cols>
  <sheetData>
    <row r="1" spans="1:68" ht="22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</row>
    <row r="2" spans="1:68" ht="22.5" customHeight="1">
      <c r="A2" s="370"/>
      <c r="B2" s="371" t="s">
        <v>1461</v>
      </c>
      <c r="C2" s="372"/>
      <c r="D2" s="434" t="s">
        <v>1832</v>
      </c>
      <c r="E2" s="434"/>
      <c r="F2" s="434"/>
      <c r="G2" s="434"/>
      <c r="H2" s="434"/>
      <c r="I2" s="434"/>
      <c r="J2" s="370"/>
      <c r="K2" s="431" t="s">
        <v>1848</v>
      </c>
      <c r="L2" s="440" t="s">
        <v>1865</v>
      </c>
      <c r="M2" s="441"/>
      <c r="N2" s="442" t="s">
        <v>1866</v>
      </c>
      <c r="O2" s="442"/>
      <c r="P2" s="442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</row>
    <row r="3" spans="1:68" ht="11.25" customHeight="1">
      <c r="A3" s="370"/>
      <c r="B3" s="373"/>
      <c r="C3" s="372"/>
      <c r="D3" s="374"/>
      <c r="E3" s="374"/>
      <c r="F3" s="375"/>
      <c r="G3" s="375"/>
      <c r="H3" s="375"/>
      <c r="I3" s="375"/>
      <c r="J3" s="370"/>
      <c r="K3" s="431"/>
      <c r="L3" s="441"/>
      <c r="M3" s="441"/>
      <c r="N3" s="442"/>
      <c r="O3" s="442"/>
      <c r="P3" s="442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</row>
    <row r="4" spans="1:68" ht="22.5" customHeight="1">
      <c r="A4" s="370"/>
      <c r="B4" s="371" t="s">
        <v>1462</v>
      </c>
      <c r="C4" s="372"/>
      <c r="D4" s="435" t="s">
        <v>1833</v>
      </c>
      <c r="E4" s="435"/>
      <c r="F4" s="435"/>
      <c r="G4" s="435"/>
      <c r="H4" s="435"/>
      <c r="I4" s="435"/>
      <c r="J4" s="370"/>
      <c r="K4" s="431"/>
      <c r="L4" s="409"/>
      <c r="M4" s="410"/>
      <c r="N4" s="443" t="s">
        <v>1867</v>
      </c>
      <c r="O4" s="443"/>
      <c r="P4" s="443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</row>
    <row r="5" spans="1:68" ht="12.75" customHeight="1" thickBot="1">
      <c r="A5" s="370"/>
      <c r="B5" s="373"/>
      <c r="C5" s="372"/>
      <c r="D5" s="374"/>
      <c r="E5" s="374"/>
      <c r="F5" s="375"/>
      <c r="G5" s="375"/>
      <c r="H5" s="375"/>
      <c r="I5" s="375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</row>
    <row r="6" spans="1:68" ht="35.25" customHeight="1" thickTop="1" thickBot="1">
      <c r="A6" s="370"/>
      <c r="B6" s="376" t="s">
        <v>1834</v>
      </c>
      <c r="C6" s="372"/>
      <c r="D6" s="377">
        <v>1</v>
      </c>
      <c r="E6" s="370"/>
      <c r="F6" s="436"/>
      <c r="G6" s="436"/>
      <c r="H6" s="438" t="s">
        <v>1839</v>
      </c>
      <c r="I6" s="439"/>
      <c r="J6" s="439"/>
      <c r="K6" s="428" t="str">
        <f>IF(F6="","第 "&amp;D6&amp;" 回",F6)</f>
        <v>第 1 回</v>
      </c>
      <c r="L6" s="429"/>
      <c r="M6" s="432" t="s">
        <v>1849</v>
      </c>
      <c r="N6" s="433"/>
      <c r="O6" s="433"/>
      <c r="P6" s="433"/>
      <c r="Q6" s="370"/>
      <c r="R6" s="378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</row>
    <row r="7" spans="1:68" s="381" customFormat="1" ht="14.25" customHeight="1" thickTop="1">
      <c r="A7" s="379"/>
      <c r="B7" s="379"/>
      <c r="C7" s="379"/>
      <c r="D7" s="380" t="s">
        <v>1835</v>
      </c>
      <c r="E7" s="379"/>
      <c r="F7" s="437" t="s">
        <v>1835</v>
      </c>
      <c r="G7" s="437"/>
      <c r="H7" s="430" t="s">
        <v>1845</v>
      </c>
      <c r="I7" s="430"/>
      <c r="J7" s="430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</row>
    <row r="8" spans="1:68" s="381" customFormat="1">
      <c r="A8" s="379"/>
      <c r="B8" s="379"/>
      <c r="C8" s="379"/>
      <c r="D8" s="380" t="s">
        <v>1836</v>
      </c>
      <c r="E8" s="380" t="s">
        <v>1837</v>
      </c>
      <c r="F8" s="437" t="s">
        <v>1838</v>
      </c>
      <c r="G8" s="437"/>
      <c r="H8" s="379" t="s">
        <v>1846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</row>
    <row r="9" spans="1:68" s="381" customFormat="1">
      <c r="A9" s="379"/>
      <c r="B9" s="379"/>
      <c r="C9" s="379"/>
      <c r="D9" s="379"/>
      <c r="E9" s="379"/>
      <c r="F9" s="437" t="s">
        <v>1840</v>
      </c>
      <c r="G9" s="437"/>
      <c r="H9" s="379" t="s">
        <v>1847</v>
      </c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</row>
    <row r="10" spans="1:68" ht="11.2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</row>
    <row r="11" spans="1:68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</row>
    <row r="12" spans="1:68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</row>
    <row r="13" spans="1:68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</row>
    <row r="14" spans="1:68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</row>
    <row r="15" spans="1:68">
      <c r="A15" s="382"/>
      <c r="B15" s="382"/>
      <c r="C15" s="382"/>
      <c r="D15" s="382"/>
      <c r="E15" s="382"/>
      <c r="F15" s="384"/>
      <c r="G15" s="384"/>
      <c r="H15" s="384"/>
      <c r="I15" s="384"/>
      <c r="J15" s="382"/>
      <c r="K15" s="383"/>
      <c r="L15" s="385" t="s">
        <v>1852</v>
      </c>
      <c r="M15" s="386"/>
      <c r="N15" s="386"/>
      <c r="O15" s="386"/>
      <c r="P15" s="386"/>
      <c r="Q15" s="386"/>
      <c r="R15" s="386"/>
      <c r="S15" s="386"/>
      <c r="T15" s="383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</row>
    <row r="16" spans="1:68" ht="14.25" thickBot="1">
      <c r="A16" s="382"/>
      <c r="B16" s="382"/>
      <c r="C16" s="382"/>
      <c r="D16" s="382"/>
      <c r="E16" s="382"/>
      <c r="F16" s="384" t="s">
        <v>1463</v>
      </c>
      <c r="G16" s="384"/>
      <c r="H16" s="384"/>
      <c r="I16" s="384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</row>
    <row r="17" spans="1:68">
      <c r="A17" s="382"/>
      <c r="B17" s="382"/>
      <c r="C17" s="382"/>
      <c r="D17" s="382"/>
      <c r="E17" s="382"/>
      <c r="F17" s="384" t="s">
        <v>1841</v>
      </c>
      <c r="G17" s="384"/>
      <c r="H17" s="384"/>
      <c r="I17" s="384"/>
      <c r="J17" s="382"/>
      <c r="K17" s="383"/>
      <c r="L17" s="448" t="str">
        <f>HYPERLINK("#×確認!C11","×確認シートへ")</f>
        <v>×確認シートへ</v>
      </c>
      <c r="M17" s="387"/>
      <c r="N17" s="448" t="str">
        <f>HYPERLINK("#÷確認!C11","÷確認シートへ")</f>
        <v>÷確認シートへ</v>
      </c>
      <c r="O17" s="388"/>
      <c r="P17" s="448" t="str">
        <f>HYPERLINK("#見確認!AW3","見確認シートへ")</f>
        <v>見確認シートへ</v>
      </c>
      <c r="Q17" s="383"/>
      <c r="R17" s="448" t="str">
        <f>HYPERLINK("#見暗確認!AW3","見暗確認シートへ")</f>
        <v>見暗確認シートへ</v>
      </c>
      <c r="S17" s="389"/>
      <c r="T17" s="383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</row>
    <row r="18" spans="1:68" ht="14.25" thickBot="1">
      <c r="A18" s="382"/>
      <c r="B18" s="382"/>
      <c r="C18" s="382"/>
      <c r="D18" s="382"/>
      <c r="E18" s="382"/>
      <c r="F18" s="384" t="s">
        <v>1853</v>
      </c>
      <c r="G18" s="384"/>
      <c r="H18" s="384"/>
      <c r="I18" s="384"/>
      <c r="J18" s="382"/>
      <c r="K18" s="383"/>
      <c r="L18" s="449"/>
      <c r="M18" s="387"/>
      <c r="N18" s="449"/>
      <c r="O18" s="383"/>
      <c r="P18" s="449"/>
      <c r="Q18" s="383"/>
      <c r="R18" s="449"/>
      <c r="S18" s="383"/>
      <c r="T18" s="383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</row>
    <row r="19" spans="1:68">
      <c r="A19" s="382"/>
      <c r="B19" s="382"/>
      <c r="C19" s="382"/>
      <c r="D19" s="382"/>
      <c r="E19" s="382"/>
      <c r="F19" s="384" t="s">
        <v>1842</v>
      </c>
      <c r="G19" s="384"/>
      <c r="H19" s="384"/>
      <c r="I19" s="384"/>
      <c r="J19" s="382"/>
      <c r="K19" s="383"/>
      <c r="L19" s="390"/>
      <c r="M19" s="389"/>
      <c r="N19" s="383"/>
      <c r="O19" s="446"/>
      <c r="P19" s="447"/>
      <c r="Q19" s="383"/>
      <c r="R19" s="446"/>
      <c r="S19" s="447"/>
      <c r="T19" s="383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</row>
    <row r="20" spans="1:68">
      <c r="A20" s="382"/>
      <c r="B20" s="382"/>
      <c r="C20" s="382"/>
      <c r="D20" s="382"/>
      <c r="E20" s="382"/>
      <c r="F20" s="384"/>
      <c r="G20" s="384"/>
      <c r="H20" s="384"/>
      <c r="I20" s="384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</row>
    <row r="21" spans="1:68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</row>
    <row r="22" spans="1:68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</row>
    <row r="23" spans="1:68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</row>
    <row r="24" spans="1:68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</row>
    <row r="25" spans="1:68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3"/>
      <c r="L25" s="383"/>
      <c r="M25" s="383"/>
      <c r="N25" s="383"/>
      <c r="O25" s="383"/>
      <c r="P25" s="383"/>
      <c r="Q25" s="383"/>
      <c r="R25" s="450"/>
      <c r="S25" s="383"/>
      <c r="T25" s="383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</row>
    <row r="26" spans="1:68">
      <c r="A26" s="382"/>
      <c r="B26" s="382"/>
      <c r="C26" s="382"/>
      <c r="D26" s="382"/>
      <c r="E26" s="382"/>
      <c r="F26" s="384"/>
      <c r="G26" s="384"/>
      <c r="H26" s="384"/>
      <c r="I26" s="384"/>
      <c r="J26" s="382"/>
      <c r="K26" s="383"/>
      <c r="L26" s="385" t="s">
        <v>1465</v>
      </c>
      <c r="M26" s="386"/>
      <c r="N26" s="386"/>
      <c r="O26" s="386"/>
      <c r="P26" s="386"/>
      <c r="Q26" s="383"/>
      <c r="R26" s="450"/>
      <c r="S26" s="391"/>
      <c r="T26" s="383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</row>
    <row r="27" spans="1:68" ht="14.25" thickBot="1">
      <c r="A27" s="382"/>
      <c r="B27" s="382"/>
      <c r="C27" s="382"/>
      <c r="D27" s="382"/>
      <c r="E27" s="382"/>
      <c r="F27" s="384" t="s">
        <v>1850</v>
      </c>
      <c r="G27" s="384"/>
      <c r="H27" s="384"/>
      <c r="I27" s="384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</row>
    <row r="28" spans="1:68">
      <c r="A28" s="382"/>
      <c r="B28" s="382"/>
      <c r="C28" s="382"/>
      <c r="D28" s="382"/>
      <c r="E28" s="382"/>
      <c r="F28" s="384" t="s">
        <v>1854</v>
      </c>
      <c r="G28" s="384"/>
      <c r="H28" s="384"/>
      <c r="I28" s="384"/>
      <c r="J28" s="382"/>
      <c r="K28" s="383"/>
      <c r="L28" s="448" t="str">
        <f>HYPERLINK("#かけ算問題!B12","かけ算問題")</f>
        <v>かけ算問題</v>
      </c>
      <c r="M28" s="387"/>
      <c r="N28" s="448" t="str">
        <f>HYPERLINK("#わり算問題!B12","わり算問題")</f>
        <v>わり算問題</v>
      </c>
      <c r="O28" s="388"/>
      <c r="P28" s="448" t="str">
        <f>HYPERLINK("#みとり算問題!B12","みとり算問題")</f>
        <v>みとり算問題</v>
      </c>
      <c r="Q28" s="383"/>
      <c r="R28" s="448" t="str">
        <f>HYPERLINK("#みとり暗算問題!B12","みとり暗算問題")</f>
        <v>みとり暗算問題</v>
      </c>
      <c r="S28" s="389"/>
      <c r="T28" s="383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</row>
    <row r="29" spans="1:68" ht="14.25" thickBot="1">
      <c r="A29" s="382"/>
      <c r="B29" s="382"/>
      <c r="C29" s="382"/>
      <c r="D29" s="382"/>
      <c r="E29" s="382"/>
      <c r="F29" s="384" t="s">
        <v>1851</v>
      </c>
      <c r="G29" s="384"/>
      <c r="H29" s="384"/>
      <c r="I29" s="384"/>
      <c r="J29" s="382"/>
      <c r="K29" s="383"/>
      <c r="L29" s="449"/>
      <c r="M29" s="387"/>
      <c r="N29" s="449"/>
      <c r="O29" s="383"/>
      <c r="P29" s="449"/>
      <c r="Q29" s="383"/>
      <c r="R29" s="449"/>
      <c r="S29" s="383"/>
      <c r="T29" s="383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</row>
    <row r="30" spans="1:68" ht="14.25" thickBot="1">
      <c r="A30" s="382"/>
      <c r="B30" s="382"/>
      <c r="C30" s="382"/>
      <c r="D30" s="382"/>
      <c r="E30" s="382"/>
      <c r="F30" s="384" t="s">
        <v>1464</v>
      </c>
      <c r="G30" s="384"/>
      <c r="H30" s="384"/>
      <c r="I30" s="384"/>
      <c r="J30" s="382"/>
      <c r="K30" s="383"/>
      <c r="L30" s="390"/>
      <c r="M30" s="389"/>
      <c r="N30" s="383"/>
      <c r="O30" s="390"/>
      <c r="P30" s="389"/>
      <c r="Q30" s="383"/>
      <c r="R30" s="390"/>
      <c r="S30" s="389"/>
      <c r="T30" s="383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</row>
    <row r="31" spans="1:68" ht="14.25" thickTop="1">
      <c r="A31" s="382"/>
      <c r="B31" s="382"/>
      <c r="C31" s="382"/>
      <c r="D31" s="382"/>
      <c r="E31" s="382"/>
      <c r="F31" s="384"/>
      <c r="G31" s="384"/>
      <c r="H31" s="384"/>
      <c r="I31" s="384"/>
      <c r="J31" s="382"/>
      <c r="K31" s="383"/>
      <c r="L31" s="383"/>
      <c r="M31" s="383"/>
      <c r="N31" s="383"/>
      <c r="O31" s="383"/>
      <c r="P31" s="383"/>
      <c r="Q31" s="383"/>
      <c r="R31" s="444" t="str">
        <f t="shared" ref="R31" si="0">HYPERLINK("#解答!B2","解答へ")</f>
        <v>解答へ</v>
      </c>
      <c r="S31" s="383"/>
      <c r="T31" s="383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</row>
    <row r="32" spans="1:68" ht="14.25" thickBot="1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3"/>
      <c r="L32" s="383"/>
      <c r="M32" s="383"/>
      <c r="N32" s="383"/>
      <c r="O32" s="383"/>
      <c r="P32" s="383"/>
      <c r="Q32" s="383"/>
      <c r="R32" s="445"/>
      <c r="S32" s="383"/>
      <c r="T32" s="383"/>
      <c r="U32" s="39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</row>
    <row r="33" spans="1:68" ht="14.25" thickTop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</row>
    <row r="34" spans="1:68" ht="8.25" customHeight="1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</row>
    <row r="35" spans="1:68" ht="8.25" customHeight="1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</row>
    <row r="36" spans="1:68" ht="8.25" customHeight="1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</row>
    <row r="37" spans="1:68" ht="14.25" thickBot="1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</row>
    <row r="38" spans="1:68" ht="13.5" customHeight="1">
      <c r="A38" s="382"/>
      <c r="B38" s="393"/>
      <c r="C38" s="394"/>
      <c r="D38" s="395"/>
      <c r="E38" s="395"/>
      <c r="F38" s="425" t="s">
        <v>1874</v>
      </c>
      <c r="G38" s="425"/>
      <c r="H38" s="425"/>
      <c r="I38" s="425"/>
      <c r="J38" s="425"/>
      <c r="K38" s="425"/>
      <c r="L38" s="425"/>
      <c r="M38" s="425"/>
      <c r="N38" s="425"/>
      <c r="O38" s="425"/>
      <c r="P38" s="395"/>
      <c r="Q38" s="395"/>
      <c r="R38" s="396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</row>
    <row r="39" spans="1:68" ht="13.5" customHeight="1">
      <c r="A39" s="382"/>
      <c r="B39" s="397"/>
      <c r="C39" s="383"/>
      <c r="D39" s="398"/>
      <c r="E39" s="398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398"/>
      <c r="Q39" s="398"/>
      <c r="R39" s="399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</row>
    <row r="40" spans="1:68" ht="13.5" customHeight="1">
      <c r="A40" s="382"/>
      <c r="B40" s="397"/>
      <c r="C40" s="383"/>
      <c r="D40" s="398"/>
      <c r="E40" s="398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398"/>
      <c r="Q40" s="398"/>
      <c r="R40" s="399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</row>
    <row r="41" spans="1:68" ht="14.25" customHeight="1" thickBot="1">
      <c r="A41" s="382"/>
      <c r="B41" s="400"/>
      <c r="C41" s="401"/>
      <c r="D41" s="402"/>
      <c r="E41" s="402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02"/>
      <c r="Q41" s="402"/>
      <c r="R41" s="403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</row>
    <row r="42" spans="1:68" ht="14.25" thickTop="1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</row>
    <row r="43" spans="1:68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</row>
    <row r="44" spans="1:68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</row>
    <row r="45" spans="1:68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</row>
    <row r="46" spans="1:68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</row>
    <row r="47" spans="1:68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</row>
    <row r="48" spans="1:68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</row>
    <row r="49" spans="1:68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</row>
    <row r="50" spans="1:68">
      <c r="A50" s="38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</row>
    <row r="51" spans="1:68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</row>
    <row r="52" spans="1:68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</row>
    <row r="53" spans="1:68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</row>
    <row r="54" spans="1:68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</row>
    <row r="55" spans="1:68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</row>
    <row r="56" spans="1:68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</row>
    <row r="57" spans="1:68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</row>
    <row r="58" spans="1:68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</row>
    <row r="59" spans="1:68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</row>
    <row r="60" spans="1:68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</row>
    <row r="61" spans="1:68">
      <c r="A61" s="382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</row>
    <row r="62" spans="1:68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</row>
    <row r="63" spans="1:68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</row>
    <row r="64" spans="1:68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</row>
    <row r="65" spans="1:68">
      <c r="A65" s="382"/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</row>
    <row r="66" spans="1:68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</row>
    <row r="67" spans="1:68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</row>
    <row r="68" spans="1:68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</row>
    <row r="69" spans="1:68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</row>
    <row r="70" spans="1:68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</row>
    <row r="71" spans="1:68">
      <c r="A71" s="382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</row>
    <row r="72" spans="1:68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</row>
    <row r="73" spans="1:68">
      <c r="A73" s="382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AW73" s="382"/>
      <c r="AX73" s="382"/>
      <c r="AY73" s="382"/>
      <c r="AZ73" s="382"/>
      <c r="BA73" s="382"/>
      <c r="BB73" s="382"/>
      <c r="BC73" s="382"/>
      <c r="BD73" s="382"/>
      <c r="BE73" s="382"/>
      <c r="BF73" s="382"/>
      <c r="BG73" s="382"/>
      <c r="BH73" s="382"/>
      <c r="BI73" s="382"/>
      <c r="BJ73" s="382"/>
      <c r="BK73" s="382"/>
      <c r="BL73" s="382"/>
      <c r="BM73" s="382"/>
      <c r="BN73" s="382"/>
      <c r="BO73" s="382"/>
      <c r="BP73" s="382"/>
    </row>
    <row r="74" spans="1:68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382"/>
      <c r="AX74" s="382"/>
      <c r="AY74" s="382"/>
      <c r="AZ74" s="382"/>
      <c r="BA74" s="382"/>
      <c r="BB74" s="382"/>
      <c r="BC74" s="382"/>
      <c r="BD74" s="382"/>
      <c r="BE74" s="382"/>
      <c r="BF74" s="382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</row>
    <row r="75" spans="1:68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</row>
    <row r="76" spans="1:68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</row>
    <row r="77" spans="1:68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</row>
    <row r="78" spans="1:68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</row>
    <row r="79" spans="1:68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</row>
    <row r="80" spans="1:68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</row>
    <row r="81" spans="1:68">
      <c r="A81" s="382"/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</row>
    <row r="82" spans="1:68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</row>
    <row r="83" spans="1:68">
      <c r="A83" s="382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</row>
    <row r="84" spans="1:68">
      <c r="A84" s="382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</row>
    <row r="85" spans="1:68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2"/>
      <c r="BP85" s="382"/>
    </row>
    <row r="86" spans="1:68">
      <c r="A86" s="382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</row>
    <row r="87" spans="1:68">
      <c r="A87" s="38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</row>
    <row r="88" spans="1:68">
      <c r="A88" s="382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382"/>
      <c r="AL88" s="382"/>
      <c r="AM88" s="382"/>
      <c r="AN88" s="382"/>
      <c r="AO88" s="382"/>
      <c r="AP88" s="382"/>
      <c r="AQ88" s="382"/>
      <c r="AR88" s="382"/>
      <c r="AS88" s="382"/>
      <c r="AT88" s="382"/>
      <c r="AU88" s="382"/>
      <c r="AV88" s="382"/>
      <c r="AW88" s="382"/>
      <c r="AX88" s="382"/>
      <c r="AY88" s="382"/>
      <c r="AZ88" s="382"/>
      <c r="BA88" s="382"/>
      <c r="BB88" s="382"/>
      <c r="BC88" s="382"/>
      <c r="BD88" s="382"/>
      <c r="BE88" s="382"/>
      <c r="BF88" s="382"/>
      <c r="BG88" s="382"/>
      <c r="BH88" s="382"/>
      <c r="BI88" s="382"/>
      <c r="BJ88" s="382"/>
      <c r="BK88" s="382"/>
      <c r="BL88" s="382"/>
      <c r="BM88" s="382"/>
      <c r="BN88" s="382"/>
      <c r="BO88" s="382"/>
      <c r="BP88" s="382"/>
    </row>
    <row r="89" spans="1:68">
      <c r="A89" s="382"/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</row>
    <row r="90" spans="1:68">
      <c r="A90" s="382"/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</row>
    <row r="91" spans="1:68">
      <c r="A91" s="382"/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</row>
    <row r="92" spans="1:68">
      <c r="A92" s="382"/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2"/>
      <c r="AG92" s="382"/>
      <c r="AH92" s="382"/>
      <c r="AI92" s="382"/>
      <c r="AJ92" s="382"/>
      <c r="AK92" s="382"/>
      <c r="AL92" s="382"/>
      <c r="AM92" s="382"/>
      <c r="AN92" s="382"/>
      <c r="AO92" s="382"/>
      <c r="AP92" s="382"/>
      <c r="AQ92" s="382"/>
      <c r="AR92" s="382"/>
      <c r="AS92" s="382"/>
      <c r="AT92" s="382"/>
      <c r="AU92" s="382"/>
      <c r="AV92" s="382"/>
      <c r="AW92" s="382"/>
      <c r="AX92" s="382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2"/>
      <c r="BP92" s="382"/>
    </row>
    <row r="93" spans="1:68">
      <c r="A93" s="382"/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</row>
    <row r="94" spans="1:68">
      <c r="A94" s="382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</row>
    <row r="95" spans="1:68">
      <c r="A95" s="382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</row>
    <row r="96" spans="1:68">
      <c r="A96" s="382"/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</row>
    <row r="97" spans="1:68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382"/>
      <c r="BC97" s="382"/>
      <c r="BD97" s="382"/>
      <c r="BE97" s="382"/>
      <c r="BF97" s="382"/>
      <c r="BG97" s="382"/>
      <c r="BH97" s="382"/>
      <c r="BI97" s="382"/>
      <c r="BJ97" s="382"/>
      <c r="BK97" s="382"/>
      <c r="BL97" s="382"/>
      <c r="BM97" s="382"/>
      <c r="BN97" s="382"/>
      <c r="BO97" s="382"/>
      <c r="BP97" s="382"/>
    </row>
    <row r="98" spans="1:68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</row>
    <row r="99" spans="1:68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AW99" s="382"/>
      <c r="AX99" s="382"/>
      <c r="AY99" s="382"/>
      <c r="AZ99" s="382"/>
      <c r="BA99" s="382"/>
      <c r="BB99" s="382"/>
      <c r="BC99" s="382"/>
      <c r="BD99" s="382"/>
      <c r="BE99" s="382"/>
      <c r="BF99" s="382"/>
      <c r="BG99" s="382"/>
      <c r="BH99" s="382"/>
      <c r="BI99" s="382"/>
      <c r="BJ99" s="382"/>
      <c r="BK99" s="382"/>
      <c r="BL99" s="382"/>
      <c r="BM99" s="382"/>
      <c r="BN99" s="382"/>
      <c r="BO99" s="382"/>
      <c r="BP99" s="382"/>
    </row>
    <row r="100" spans="1:68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</row>
    <row r="101" spans="1:68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</row>
    <row r="102" spans="1:68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</row>
  </sheetData>
  <sheetProtection password="97B0" sheet="1" objects="1" scenarios="1"/>
  <mergeCells count="27">
    <mergeCell ref="R31:R32"/>
    <mergeCell ref="O19:P19"/>
    <mergeCell ref="R19:S19"/>
    <mergeCell ref="L17:L18"/>
    <mergeCell ref="N17:N18"/>
    <mergeCell ref="R17:R18"/>
    <mergeCell ref="R28:R29"/>
    <mergeCell ref="R25:R26"/>
    <mergeCell ref="P17:P18"/>
    <mergeCell ref="L28:L29"/>
    <mergeCell ref="N28:N29"/>
    <mergeCell ref="P28:P29"/>
    <mergeCell ref="F38:O41"/>
    <mergeCell ref="K6:L6"/>
    <mergeCell ref="H7:J7"/>
    <mergeCell ref="K2:K4"/>
    <mergeCell ref="M6:P6"/>
    <mergeCell ref="D2:I2"/>
    <mergeCell ref="D4:I4"/>
    <mergeCell ref="F6:G6"/>
    <mergeCell ref="F8:G8"/>
    <mergeCell ref="F7:G7"/>
    <mergeCell ref="H6:J6"/>
    <mergeCell ref="F9:G9"/>
    <mergeCell ref="L2:M3"/>
    <mergeCell ref="N2:P3"/>
    <mergeCell ref="N4:P4"/>
  </mergeCells>
  <phoneticPr fontId="6"/>
  <pageMargins left="0.7" right="0.7" top="0.75" bottom="0.75" header="0.3" footer="0.3"/>
  <pageSetup paperSize="1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B1:Q43"/>
  <sheetViews>
    <sheetView showGridLines="0" showRowColHeaders="0" tabSelected="1" zoomScaleNormal="100" workbookViewId="0">
      <selection activeCell="B12" sqref="B12"/>
    </sheetView>
  </sheetViews>
  <sheetFormatPr defaultRowHeight="13.5"/>
  <cols>
    <col min="1" max="1" width="2" style="234" customWidth="1"/>
    <col min="2" max="2" width="3.75" style="234" customWidth="1"/>
    <col min="3" max="3" width="8.75" style="234" customWidth="1"/>
    <col min="4" max="4" width="1.25" style="234" customWidth="1"/>
    <col min="5" max="5" width="35" style="234" customWidth="1"/>
    <col min="6" max="6" width="4.375" style="234" customWidth="1"/>
    <col min="7" max="7" width="3.75" style="234" customWidth="1"/>
    <col min="8" max="8" width="10.25" style="234" customWidth="1"/>
    <col min="9" max="9" width="5.5" style="234" customWidth="1"/>
    <col min="10" max="10" width="2.875" style="234" bestFit="1" customWidth="1"/>
    <col min="11" max="11" width="6.875" style="234" customWidth="1"/>
    <col min="12" max="12" width="2.875" style="234" bestFit="1" customWidth="1"/>
    <col min="13" max="13" width="11.375" style="234" customWidth="1"/>
    <col min="14" max="14" width="0.75" style="234" customWidth="1"/>
    <col min="15" max="15" width="2.625" style="234" bestFit="1" customWidth="1"/>
    <col min="16" max="16" width="13.75" style="234" customWidth="1"/>
    <col min="17" max="17" width="4.375" style="234" customWidth="1"/>
    <col min="18" max="18" width="2" style="234" customWidth="1"/>
    <col min="19" max="16384" width="9" style="234"/>
  </cols>
  <sheetData>
    <row r="1" spans="2:17" ht="3.75" customHeight="1">
      <c r="B1" s="233"/>
      <c r="F1" s="235"/>
      <c r="G1" s="233"/>
      <c r="H1" s="236"/>
      <c r="I1" s="237"/>
      <c r="J1" s="237"/>
      <c r="Q1" s="235"/>
    </row>
    <row r="2" spans="2:17" ht="12.75" customHeight="1">
      <c r="C2" s="466" t="str">
        <f>IF(実行メニュー!$D$2="","",実行メニュー!$D$2)</f>
        <v>日本珠算連盟・各地珠算連盟主催</v>
      </c>
      <c r="D2" s="466"/>
      <c r="E2" s="466"/>
      <c r="F2" s="466"/>
      <c r="G2" s="466"/>
      <c r="H2" s="466"/>
      <c r="I2" s="238"/>
      <c r="J2" s="451" t="s">
        <v>1789</v>
      </c>
      <c r="K2" s="467" t="s">
        <v>1790</v>
      </c>
      <c r="L2" s="467"/>
      <c r="M2" s="468"/>
      <c r="O2" s="451" t="s">
        <v>1791</v>
      </c>
      <c r="P2" s="454"/>
      <c r="Q2" s="455"/>
    </row>
    <row r="3" spans="2:17" ht="12.75" customHeight="1">
      <c r="C3" s="466"/>
      <c r="D3" s="466"/>
      <c r="E3" s="466"/>
      <c r="F3" s="466"/>
      <c r="G3" s="466"/>
      <c r="H3" s="466"/>
      <c r="I3" s="239"/>
      <c r="J3" s="452"/>
      <c r="K3" s="460" t="s">
        <v>1792</v>
      </c>
      <c r="L3" s="460"/>
      <c r="M3" s="461"/>
      <c r="N3" s="240"/>
      <c r="O3" s="452"/>
      <c r="P3" s="456"/>
      <c r="Q3" s="457"/>
    </row>
    <row r="4" spans="2:17" ht="12.75" customHeight="1">
      <c r="B4" s="241"/>
      <c r="C4" s="242"/>
      <c r="D4" s="242"/>
      <c r="E4" s="242"/>
      <c r="F4" s="242"/>
      <c r="G4" s="242"/>
      <c r="H4" s="242"/>
      <c r="J4" s="452"/>
      <c r="K4" s="460" t="s">
        <v>1793</v>
      </c>
      <c r="L4" s="460"/>
      <c r="M4" s="461"/>
      <c r="N4" s="243"/>
      <c r="O4" s="452"/>
      <c r="P4" s="456"/>
      <c r="Q4" s="457"/>
    </row>
    <row r="5" spans="2:17" ht="12.75" customHeight="1">
      <c r="B5" s="244"/>
      <c r="C5" s="462" t="str">
        <f>IF(実行メニュー!$D$4="","",実行メニュー!$D$4)</f>
        <v>全国そろばんコンクール練習問題</v>
      </c>
      <c r="D5" s="462"/>
      <c r="E5" s="462"/>
      <c r="F5" s="462"/>
      <c r="G5" s="462"/>
      <c r="H5" s="462"/>
      <c r="I5" s="245"/>
      <c r="J5" s="452"/>
      <c r="K5" s="460" t="s">
        <v>1794</v>
      </c>
      <c r="L5" s="460"/>
      <c r="M5" s="461"/>
      <c r="N5" s="243"/>
      <c r="O5" s="452"/>
      <c r="P5" s="456"/>
      <c r="Q5" s="457"/>
    </row>
    <row r="6" spans="2:17" ht="12.75" customHeight="1" thickBot="1">
      <c r="B6" s="246"/>
      <c r="C6" s="463"/>
      <c r="D6" s="463"/>
      <c r="E6" s="463"/>
      <c r="F6" s="463"/>
      <c r="G6" s="463"/>
      <c r="H6" s="463"/>
      <c r="I6" s="247"/>
      <c r="J6" s="453"/>
      <c r="K6" s="464" t="s">
        <v>1795</v>
      </c>
      <c r="L6" s="464"/>
      <c r="M6" s="465"/>
      <c r="N6" s="243"/>
      <c r="O6" s="453"/>
      <c r="P6" s="458"/>
      <c r="Q6" s="459"/>
    </row>
    <row r="7" spans="2:17" ht="5.25" customHeight="1" thickTop="1">
      <c r="B7" s="246"/>
      <c r="C7" s="247"/>
      <c r="D7" s="247"/>
      <c r="E7" s="247"/>
      <c r="F7" s="247"/>
      <c r="G7" s="246"/>
      <c r="H7" s="247"/>
      <c r="I7" s="247"/>
      <c r="J7" s="247"/>
      <c r="K7" s="247"/>
      <c r="M7" s="243"/>
      <c r="N7" s="243"/>
      <c r="O7" s="243"/>
      <c r="P7" s="243"/>
      <c r="Q7" s="247"/>
    </row>
    <row r="8" spans="2:17" ht="21" customHeight="1">
      <c r="B8" s="246"/>
      <c r="C8" s="246"/>
      <c r="D8" s="246"/>
      <c r="E8" s="248"/>
      <c r="G8" s="246"/>
      <c r="J8" s="477" t="s">
        <v>1796</v>
      </c>
      <c r="K8" s="478"/>
      <c r="L8" s="451" t="s">
        <v>1797</v>
      </c>
      <c r="M8" s="454"/>
      <c r="N8" s="249"/>
      <c r="O8" s="451" t="s">
        <v>1798</v>
      </c>
      <c r="P8" s="454"/>
      <c r="Q8" s="455"/>
    </row>
    <row r="9" spans="2:17" ht="21" customHeight="1">
      <c r="B9" s="475" t="str">
        <f>IF(実行メニュー!$K$6="","",実行メニュー!$K$6)</f>
        <v>第 1 回</v>
      </c>
      <c r="C9" s="475"/>
      <c r="D9" s="246"/>
      <c r="E9" s="348" t="s">
        <v>1799</v>
      </c>
      <c r="F9" s="250" t="s">
        <v>1800</v>
      </c>
      <c r="G9" s="246"/>
      <c r="H9" s="248"/>
      <c r="I9" s="248"/>
      <c r="J9" s="479"/>
      <c r="K9" s="480"/>
      <c r="L9" s="452"/>
      <c r="M9" s="456"/>
      <c r="N9" s="243"/>
      <c r="O9" s="452"/>
      <c r="P9" s="456"/>
      <c r="Q9" s="457"/>
    </row>
    <row r="10" spans="2:17" ht="21" customHeight="1">
      <c r="B10" s="476"/>
      <c r="C10" s="476"/>
      <c r="D10" s="246"/>
      <c r="E10" s="348"/>
      <c r="F10" s="248"/>
      <c r="G10" s="246"/>
      <c r="H10" s="248"/>
      <c r="I10" s="248"/>
      <c r="J10" s="481"/>
      <c r="K10" s="482"/>
      <c r="L10" s="453"/>
      <c r="M10" s="458"/>
      <c r="N10" s="251"/>
      <c r="O10" s="453"/>
      <c r="P10" s="458"/>
      <c r="Q10" s="459"/>
    </row>
    <row r="11" spans="2:17" ht="26.25" customHeight="1">
      <c r="B11" s="252" t="s">
        <v>1801</v>
      </c>
      <c r="F11" s="253" t="s">
        <v>1802</v>
      </c>
      <c r="Q11" s="253" t="s">
        <v>1803</v>
      </c>
    </row>
    <row r="12" spans="2:17" ht="27.75" customHeight="1">
      <c r="B12" s="254">
        <v>1</v>
      </c>
      <c r="C12" s="469" t="str">
        <f>" "&amp;FIXED(×確認!Q11,0)&amp;" * "&amp;FIXED(×確認!S11,0)&amp;" ="</f>
        <v xml:space="preserve"> 60 * 2 =</v>
      </c>
      <c r="D12" s="470"/>
      <c r="E12" s="471"/>
      <c r="F12" s="255"/>
      <c r="G12" s="254">
        <v>31</v>
      </c>
      <c r="H12" s="469" t="str">
        <f>" "&amp;FIXED(×確認!Q41,0)&amp;" * "&amp;FIXED(×確認!S41,0)&amp;" ="</f>
        <v xml:space="preserve"> 2,406 * 5,981 =</v>
      </c>
      <c r="I12" s="470"/>
      <c r="J12" s="470"/>
      <c r="K12" s="470"/>
      <c r="L12" s="470"/>
      <c r="M12" s="470"/>
      <c r="N12" s="470"/>
      <c r="O12" s="470"/>
      <c r="P12" s="471"/>
      <c r="Q12" s="255"/>
    </row>
    <row r="13" spans="2:17" ht="27.75" customHeight="1">
      <c r="B13" s="256">
        <v>2</v>
      </c>
      <c r="C13" s="472" t="str">
        <f>" "&amp;FIXED(×確認!Q12,0)&amp;" * "&amp;FIXED(×確認!S12,0)&amp;" ="</f>
        <v xml:space="preserve"> 26 * 4 =</v>
      </c>
      <c r="D13" s="473"/>
      <c r="E13" s="474"/>
      <c r="F13" s="257"/>
      <c r="G13" s="256">
        <v>32</v>
      </c>
      <c r="H13" s="472" t="str">
        <f>" "&amp;FIXED(×確認!Q42,0)&amp;" * "&amp;FIXED(×確認!S42,0)&amp;" ="</f>
        <v xml:space="preserve"> 2,843 * 7,691 =</v>
      </c>
      <c r="I13" s="473"/>
      <c r="J13" s="473"/>
      <c r="K13" s="473"/>
      <c r="L13" s="473"/>
      <c r="M13" s="473"/>
      <c r="N13" s="473"/>
      <c r="O13" s="473"/>
      <c r="P13" s="474"/>
      <c r="Q13" s="257"/>
    </row>
    <row r="14" spans="2:17" ht="27.75" customHeight="1">
      <c r="B14" s="256">
        <v>3</v>
      </c>
      <c r="C14" s="472" t="str">
        <f>" "&amp;FIXED(×確認!Q13,0)&amp;" * "&amp;FIXED(×確認!S13,0)&amp;" ="</f>
        <v xml:space="preserve"> 42 * 6 =</v>
      </c>
      <c r="D14" s="473"/>
      <c r="E14" s="474"/>
      <c r="F14" s="257"/>
      <c r="G14" s="256">
        <v>33</v>
      </c>
      <c r="H14" s="472" t="str">
        <f>" "&amp;FIXED(×確認!Q43,0)&amp;" * "&amp;FIXED(×確認!S43,0)&amp;" ="</f>
        <v xml:space="preserve"> 8,062 * 1,547 =</v>
      </c>
      <c r="I14" s="473"/>
      <c r="J14" s="473"/>
      <c r="K14" s="473"/>
      <c r="L14" s="473"/>
      <c r="M14" s="473"/>
      <c r="N14" s="473"/>
      <c r="O14" s="473"/>
      <c r="P14" s="474"/>
      <c r="Q14" s="257"/>
    </row>
    <row r="15" spans="2:17" ht="27.75" customHeight="1">
      <c r="B15" s="256">
        <v>4</v>
      </c>
      <c r="C15" s="472" t="str">
        <f>" "&amp;FIXED(×確認!Q14,0)&amp;" * "&amp;FIXED(×確認!S14,0)&amp;" ="</f>
        <v xml:space="preserve"> 15 * 9 =</v>
      </c>
      <c r="D15" s="473"/>
      <c r="E15" s="474"/>
      <c r="F15" s="257"/>
      <c r="G15" s="256">
        <v>34</v>
      </c>
      <c r="H15" s="472" t="str">
        <f>" "&amp;FIXED(×確認!Q44,0)&amp;" * "&amp;FIXED(×確認!S44,0)&amp;" ="</f>
        <v xml:space="preserve"> 3,517 * 6,092 =</v>
      </c>
      <c r="I15" s="473"/>
      <c r="J15" s="473"/>
      <c r="K15" s="473"/>
      <c r="L15" s="473"/>
      <c r="M15" s="473"/>
      <c r="N15" s="473"/>
      <c r="O15" s="473"/>
      <c r="P15" s="474"/>
      <c r="Q15" s="257"/>
    </row>
    <row r="16" spans="2:17" ht="27.75" customHeight="1">
      <c r="B16" s="256">
        <v>5</v>
      </c>
      <c r="C16" s="472" t="str">
        <f>" "&amp;FIXED(×確認!Q15,0)&amp;" * "&amp;FIXED(×確認!S15,0)&amp;" ="</f>
        <v xml:space="preserve"> 59 * 3 =</v>
      </c>
      <c r="D16" s="473"/>
      <c r="E16" s="474"/>
      <c r="F16" s="257"/>
      <c r="G16" s="256">
        <v>35</v>
      </c>
      <c r="H16" s="472" t="str">
        <f>" "&amp;FIXED(×確認!Q45,0)&amp;" * "&amp;FIXED(×確認!S45,0)&amp;" ="</f>
        <v xml:space="preserve"> 5,739 * 8,214 =</v>
      </c>
      <c r="I16" s="473"/>
      <c r="J16" s="473"/>
      <c r="K16" s="473"/>
      <c r="L16" s="473"/>
      <c r="M16" s="473"/>
      <c r="N16" s="473"/>
      <c r="O16" s="473"/>
      <c r="P16" s="474"/>
      <c r="Q16" s="257"/>
    </row>
    <row r="17" spans="2:17" ht="27.75" customHeight="1">
      <c r="B17" s="256">
        <v>6</v>
      </c>
      <c r="C17" s="472" t="str">
        <f>" "&amp;FIXED(×確認!Q16,0)&amp;" * "&amp;FIXED(×確認!S16,0)&amp;" ="</f>
        <v xml:space="preserve"> 486 * 8 =</v>
      </c>
      <c r="D17" s="473"/>
      <c r="E17" s="474"/>
      <c r="F17" s="257"/>
      <c r="G17" s="256">
        <v>36</v>
      </c>
      <c r="H17" s="472" t="str">
        <f>" "&amp;FIXED(×確認!Q46,0)&amp;" * "&amp;FIXED(×確認!S46,0)&amp;" ="</f>
        <v xml:space="preserve"> 68,409 * 3,257 =</v>
      </c>
      <c r="I17" s="473"/>
      <c r="J17" s="473"/>
      <c r="K17" s="473"/>
      <c r="L17" s="473"/>
      <c r="M17" s="473"/>
      <c r="N17" s="473"/>
      <c r="O17" s="473"/>
      <c r="P17" s="474"/>
      <c r="Q17" s="257"/>
    </row>
    <row r="18" spans="2:17" ht="27.75" customHeight="1">
      <c r="B18" s="256">
        <v>7</v>
      </c>
      <c r="C18" s="472" t="str">
        <f>" "&amp;FIXED(×確認!Q17,0)&amp;" * "&amp;FIXED(×確認!S17,0)&amp;" ="</f>
        <v xml:space="preserve"> 719 * 5 =</v>
      </c>
      <c r="D18" s="473"/>
      <c r="E18" s="474"/>
      <c r="F18" s="257"/>
      <c r="G18" s="256">
        <v>37</v>
      </c>
      <c r="H18" s="472" t="str">
        <f>" "&amp;FIXED(×確認!Q47,0)&amp;" * "&amp;FIXED(×確認!S47,0)&amp;" ="</f>
        <v xml:space="preserve"> 91,732 * 6,580 =</v>
      </c>
      <c r="I18" s="473"/>
      <c r="J18" s="473"/>
      <c r="K18" s="473"/>
      <c r="L18" s="473"/>
      <c r="M18" s="473"/>
      <c r="N18" s="473"/>
      <c r="O18" s="473"/>
      <c r="P18" s="474"/>
      <c r="Q18" s="257"/>
    </row>
    <row r="19" spans="2:17" ht="27.75" customHeight="1">
      <c r="B19" s="256">
        <v>8</v>
      </c>
      <c r="C19" s="472" t="str">
        <f>" "&amp;FIXED(×確認!Q18,0)&amp;" * "&amp;FIXED(×確認!S18,0)&amp;" ="</f>
        <v xml:space="preserve"> 375 * 7 =</v>
      </c>
      <c r="D19" s="473"/>
      <c r="E19" s="474"/>
      <c r="F19" s="257"/>
      <c r="G19" s="256">
        <v>38</v>
      </c>
      <c r="H19" s="472" t="str">
        <f>" "&amp;FIXED(×確認!Q48,0)&amp;" * "&amp;FIXED(×確認!S48,0)&amp;" ="</f>
        <v xml:space="preserve"> 46,287 * 1,035 =</v>
      </c>
      <c r="I19" s="473"/>
      <c r="J19" s="473"/>
      <c r="K19" s="473"/>
      <c r="L19" s="473"/>
      <c r="M19" s="473"/>
      <c r="N19" s="473"/>
      <c r="O19" s="473"/>
      <c r="P19" s="474"/>
      <c r="Q19" s="257"/>
    </row>
    <row r="20" spans="2:17" ht="27.75" customHeight="1">
      <c r="B20" s="256">
        <v>9</v>
      </c>
      <c r="C20" s="472" t="str">
        <f>" "&amp;FIXED(×確認!Q19,0)&amp;" * "&amp;FIXED(×確認!S19,0)&amp;" ="</f>
        <v xml:space="preserve"> 820 * 4 =</v>
      </c>
      <c r="D20" s="473"/>
      <c r="E20" s="474"/>
      <c r="F20" s="257"/>
      <c r="G20" s="256">
        <v>39</v>
      </c>
      <c r="H20" s="472" t="str">
        <f>" "&amp;FIXED(×確認!Q49,0)&amp;" * "&amp;FIXED(×確認!S49,0)&amp;" ="</f>
        <v xml:space="preserve"> 13,954 * 8,702 =</v>
      </c>
      <c r="I20" s="473"/>
      <c r="J20" s="473"/>
      <c r="K20" s="473"/>
      <c r="L20" s="473"/>
      <c r="M20" s="473"/>
      <c r="N20" s="473"/>
      <c r="O20" s="473"/>
      <c r="P20" s="474"/>
      <c r="Q20" s="257"/>
    </row>
    <row r="21" spans="2:17" ht="27.75" customHeight="1">
      <c r="B21" s="256">
        <v>10</v>
      </c>
      <c r="C21" s="472" t="str">
        <f>" "&amp;FIXED(×確認!Q20,0)&amp;" * "&amp;FIXED(×確認!S20,0)&amp;" ="</f>
        <v xml:space="preserve"> 931 * 2 =</v>
      </c>
      <c r="D21" s="473"/>
      <c r="E21" s="474"/>
      <c r="F21" s="257"/>
      <c r="G21" s="256">
        <v>40</v>
      </c>
      <c r="H21" s="472" t="str">
        <f>" "&amp;FIXED(×確認!Q50,0)&amp;" * "&amp;FIXED(×確認!S50,0)&amp;" ="</f>
        <v xml:space="preserve"> 79,510 * 4,368 =</v>
      </c>
      <c r="I21" s="473"/>
      <c r="J21" s="473"/>
      <c r="K21" s="473"/>
      <c r="L21" s="473"/>
      <c r="M21" s="473"/>
      <c r="N21" s="473"/>
      <c r="O21" s="473"/>
      <c r="P21" s="474"/>
      <c r="Q21" s="257"/>
    </row>
    <row r="22" spans="2:17" ht="27.75" customHeight="1">
      <c r="B22" s="258" t="s">
        <v>1804</v>
      </c>
      <c r="C22" s="259"/>
      <c r="D22" s="259"/>
      <c r="E22" s="260"/>
      <c r="F22" s="261"/>
      <c r="G22" s="256">
        <v>41</v>
      </c>
      <c r="H22" s="472" t="str">
        <f>" "&amp;FIXED(×確認!Q51,0)&amp;" * "&amp;FIXED(×確認!S51,0)&amp;" ="</f>
        <v xml:space="preserve"> 78,930 * 42,651 =</v>
      </c>
      <c r="I22" s="473"/>
      <c r="J22" s="473"/>
      <c r="K22" s="473"/>
      <c r="L22" s="473"/>
      <c r="M22" s="473"/>
      <c r="N22" s="473"/>
      <c r="O22" s="473"/>
      <c r="P22" s="474"/>
      <c r="Q22" s="257"/>
    </row>
    <row r="23" spans="2:17" ht="27.75" customHeight="1">
      <c r="B23" s="262">
        <v>11</v>
      </c>
      <c r="C23" s="469" t="str">
        <f>" "&amp;FIXED(×確認!Q21,0)&amp;" * "&amp;FIXED(×確認!S21,0)&amp;" ="</f>
        <v xml:space="preserve"> 72 * 30 =</v>
      </c>
      <c r="D23" s="470"/>
      <c r="E23" s="471"/>
      <c r="F23" s="263"/>
      <c r="G23" s="256">
        <v>42</v>
      </c>
      <c r="H23" s="472" t="str">
        <f>" "&amp;FIXED(×確認!Q52,0)&amp;" * "&amp;FIXED(×確認!S52,0)&amp;" ="</f>
        <v xml:space="preserve"> 12,374 * 86,095 =</v>
      </c>
      <c r="I23" s="473"/>
      <c r="J23" s="473"/>
      <c r="K23" s="473"/>
      <c r="L23" s="473"/>
      <c r="M23" s="473"/>
      <c r="N23" s="473"/>
      <c r="O23" s="473"/>
      <c r="P23" s="474"/>
      <c r="Q23" s="257"/>
    </row>
    <row r="24" spans="2:17" ht="27.75" customHeight="1">
      <c r="B24" s="256">
        <v>12</v>
      </c>
      <c r="C24" s="472" t="str">
        <f>" "&amp;FIXED(×確認!Q22,0)&amp;" * "&amp;FIXED(×確認!S22,0)&amp;" ="</f>
        <v xml:space="preserve"> 16 * 74 =</v>
      </c>
      <c r="D24" s="473"/>
      <c r="E24" s="474"/>
      <c r="F24" s="257"/>
      <c r="G24" s="256">
        <v>43</v>
      </c>
      <c r="H24" s="472" t="str">
        <f>" "&amp;FIXED(×確認!Q53,0)&amp;" * "&amp;FIXED(×確認!S53,0)&amp;" ="</f>
        <v xml:space="preserve"> 89,041 * 53,762 =</v>
      </c>
      <c r="I24" s="473"/>
      <c r="J24" s="473"/>
      <c r="K24" s="473"/>
      <c r="L24" s="473"/>
      <c r="M24" s="473"/>
      <c r="N24" s="473"/>
      <c r="O24" s="473"/>
      <c r="P24" s="474"/>
      <c r="Q24" s="257"/>
    </row>
    <row r="25" spans="2:17" ht="27.75" customHeight="1">
      <c r="B25" s="256">
        <v>13</v>
      </c>
      <c r="C25" s="472" t="str">
        <f>" "&amp;FIXED(×確認!Q23,0)&amp;" * "&amp;FIXED(×確認!S23,0)&amp;" ="</f>
        <v xml:space="preserve"> 49 * 73 =</v>
      </c>
      <c r="D25" s="473"/>
      <c r="E25" s="474"/>
      <c r="F25" s="257"/>
      <c r="G25" s="256">
        <v>44</v>
      </c>
      <c r="H25" s="472" t="str">
        <f>" "&amp;FIXED(×確認!Q54,0)&amp;" * "&amp;FIXED(×確認!S54,0)&amp;" ="</f>
        <v xml:space="preserve"> 90,152 * 64,873 =</v>
      </c>
      <c r="I25" s="473"/>
      <c r="J25" s="473"/>
      <c r="K25" s="473"/>
      <c r="L25" s="473"/>
      <c r="M25" s="473"/>
      <c r="N25" s="473"/>
      <c r="O25" s="473"/>
      <c r="P25" s="474"/>
      <c r="Q25" s="257"/>
    </row>
    <row r="26" spans="2:17" ht="27.75" customHeight="1">
      <c r="B26" s="256">
        <v>14</v>
      </c>
      <c r="C26" s="472" t="str">
        <f>" "&amp;FIXED(×確認!Q24,0)&amp;" * "&amp;FIXED(×確認!S24,0)&amp;" ="</f>
        <v xml:space="preserve"> 56 * 39 =</v>
      </c>
      <c r="D26" s="473"/>
      <c r="E26" s="474"/>
      <c r="F26" s="257"/>
      <c r="G26" s="256">
        <v>45</v>
      </c>
      <c r="H26" s="472" t="str">
        <f>" "&amp;FIXED(×確認!Q55,0)&amp;" * "&amp;FIXED(×確認!S55,0)&amp;" ="</f>
        <v xml:space="preserve"> 12,637 * 59,840 =</v>
      </c>
      <c r="I26" s="473"/>
      <c r="J26" s="473"/>
      <c r="K26" s="473"/>
      <c r="L26" s="473"/>
      <c r="M26" s="473"/>
      <c r="N26" s="473"/>
      <c r="O26" s="473"/>
      <c r="P26" s="474"/>
      <c r="Q26" s="257"/>
    </row>
    <row r="27" spans="2:17" ht="27.75" customHeight="1">
      <c r="B27" s="256">
        <v>15</v>
      </c>
      <c r="C27" s="472" t="str">
        <f>" "&amp;FIXED(×確認!Q25,0)&amp;" * "&amp;FIXED(×確認!S25,0)&amp;" ="</f>
        <v xml:space="preserve"> 61 * 29 =</v>
      </c>
      <c r="D27" s="473"/>
      <c r="E27" s="474"/>
      <c r="F27" s="257"/>
      <c r="G27" s="256">
        <v>46</v>
      </c>
      <c r="H27" s="472" t="str">
        <f>" "&amp;FIXED(×確認!Q56,0)&amp;" * "&amp;FIXED(×確認!S56,0)&amp;" ="</f>
        <v xml:space="preserve"> 45,607 * 19,328 =</v>
      </c>
      <c r="I27" s="473"/>
      <c r="J27" s="473"/>
      <c r="K27" s="473"/>
      <c r="L27" s="473"/>
      <c r="M27" s="473"/>
      <c r="N27" s="473"/>
      <c r="O27" s="473"/>
      <c r="P27" s="474"/>
      <c r="Q27" s="257"/>
    </row>
    <row r="28" spans="2:17" ht="27.75" customHeight="1">
      <c r="B28" s="256">
        <v>16</v>
      </c>
      <c r="C28" s="472" t="str">
        <f>" "&amp;FIXED(×確認!Q26,0)&amp;" * "&amp;FIXED(×確認!S26,0)&amp;" ="</f>
        <v xml:space="preserve"> 278 * 51 =</v>
      </c>
      <c r="D28" s="473"/>
      <c r="E28" s="474"/>
      <c r="F28" s="257"/>
      <c r="G28" s="256">
        <v>47</v>
      </c>
      <c r="H28" s="472" t="str">
        <f>" "&amp;FIXED(×確認!Q57,0)&amp;" * "&amp;FIXED(×確認!S57,0)&amp;" ="</f>
        <v xml:space="preserve"> 34,596 * 82,170 =</v>
      </c>
      <c r="I28" s="473"/>
      <c r="J28" s="473"/>
      <c r="K28" s="473"/>
      <c r="L28" s="473"/>
      <c r="M28" s="473"/>
      <c r="N28" s="473"/>
      <c r="O28" s="473"/>
      <c r="P28" s="474"/>
      <c r="Q28" s="257"/>
    </row>
    <row r="29" spans="2:17" ht="27.75" customHeight="1">
      <c r="B29" s="256">
        <v>17</v>
      </c>
      <c r="C29" s="472" t="str">
        <f>" "&amp;FIXED(×確認!Q27,0)&amp;" * "&amp;FIXED(×確認!S27,0)&amp;" ="</f>
        <v xml:space="preserve"> 834 * 17 =</v>
      </c>
      <c r="D29" s="473"/>
      <c r="E29" s="474"/>
      <c r="F29" s="257"/>
      <c r="G29" s="256">
        <v>48</v>
      </c>
      <c r="H29" s="472" t="str">
        <f>" "&amp;FIXED(×確認!Q58,0)&amp;" * "&amp;FIXED(×確認!S58,0)&amp;" ="</f>
        <v xml:space="preserve"> 67,829 * 31,540 =</v>
      </c>
      <c r="I29" s="473"/>
      <c r="J29" s="473"/>
      <c r="K29" s="473"/>
      <c r="L29" s="473"/>
      <c r="M29" s="473"/>
      <c r="N29" s="473"/>
      <c r="O29" s="473"/>
      <c r="P29" s="474"/>
      <c r="Q29" s="257"/>
    </row>
    <row r="30" spans="2:17" ht="27.75" customHeight="1">
      <c r="B30" s="256">
        <v>18</v>
      </c>
      <c r="C30" s="472" t="str">
        <f>" "&amp;FIXED(×確認!Q28,0)&amp;" * "&amp;FIXED(×確認!S28,0)&amp;" ="</f>
        <v xml:space="preserve"> 389 * 62 =</v>
      </c>
      <c r="D30" s="473"/>
      <c r="E30" s="474"/>
      <c r="F30" s="257"/>
      <c r="G30" s="256">
        <v>49</v>
      </c>
      <c r="H30" s="472" t="str">
        <f>" "&amp;FIXED(×確認!Q59,0)&amp;" * "&amp;FIXED(×確認!S59,0)&amp;" ="</f>
        <v xml:space="preserve"> 56,718 * 20,439 =</v>
      </c>
      <c r="I30" s="473"/>
      <c r="J30" s="473"/>
      <c r="K30" s="473"/>
      <c r="L30" s="473"/>
      <c r="M30" s="473"/>
      <c r="N30" s="473"/>
      <c r="O30" s="473"/>
      <c r="P30" s="474"/>
      <c r="Q30" s="257"/>
    </row>
    <row r="31" spans="2:17" ht="27.75" customHeight="1">
      <c r="B31" s="256">
        <v>19</v>
      </c>
      <c r="C31" s="472" t="str">
        <f>" "&amp;FIXED(×確認!Q29,0)&amp;" * "&amp;FIXED(×確認!S29,0)&amp;" ="</f>
        <v xml:space="preserve"> 501 * 84 =</v>
      </c>
      <c r="D31" s="473"/>
      <c r="E31" s="474"/>
      <c r="F31" s="257"/>
      <c r="G31" s="264">
        <v>50</v>
      </c>
      <c r="H31" s="483" t="str">
        <f>" "&amp;FIXED(×確認!Q60,0)&amp;" * "&amp;FIXED(×確認!S60,0)&amp;" ="</f>
        <v xml:space="preserve"> 23,485 * 97,106 =</v>
      </c>
      <c r="I31" s="484"/>
      <c r="J31" s="484"/>
      <c r="K31" s="484"/>
      <c r="L31" s="484"/>
      <c r="M31" s="484"/>
      <c r="N31" s="484"/>
      <c r="O31" s="484"/>
      <c r="P31" s="485"/>
      <c r="Q31" s="265"/>
    </row>
    <row r="32" spans="2:17" ht="27.75" customHeight="1">
      <c r="B32" s="256">
        <v>20</v>
      </c>
      <c r="C32" s="472" t="str">
        <f>" "&amp;FIXED(×確認!Q30,0)&amp;" * "&amp;FIXED(×確認!S30,0)&amp;" ="</f>
        <v xml:space="preserve"> 945 * 28 =</v>
      </c>
      <c r="D32" s="473"/>
      <c r="E32" s="474"/>
      <c r="F32" s="257"/>
      <c r="G32" s="266" t="s">
        <v>1805</v>
      </c>
      <c r="H32" s="267"/>
      <c r="I32" s="268"/>
      <c r="J32" s="268"/>
      <c r="K32" s="268"/>
      <c r="L32" s="268"/>
      <c r="M32" s="268"/>
      <c r="N32" s="268"/>
      <c r="O32" s="268"/>
      <c r="P32" s="268"/>
      <c r="Q32" s="269"/>
    </row>
    <row r="33" spans="2:17" ht="27.75" customHeight="1">
      <c r="B33" s="256">
        <v>21</v>
      </c>
      <c r="C33" s="472" t="str">
        <f>" "&amp;FIXED(×確認!Q31,0)&amp;" * "&amp;FIXED(×確認!S31,0)&amp;" ="</f>
        <v xml:space="preserve"> 865 * 149 =</v>
      </c>
      <c r="D33" s="473"/>
      <c r="E33" s="474"/>
      <c r="F33" s="257"/>
      <c r="G33" s="256">
        <v>51</v>
      </c>
      <c r="H33" s="472" t="str">
        <f>" "&amp;FIXED(×確認!Q61,0)&amp;" * "&amp;FIXED(×確認!S61,0)&amp;" ="</f>
        <v xml:space="preserve"> 704,956 * 16,587 =</v>
      </c>
      <c r="I33" s="473"/>
      <c r="J33" s="473"/>
      <c r="K33" s="473"/>
      <c r="L33" s="473"/>
      <c r="M33" s="473"/>
      <c r="N33" s="473"/>
      <c r="O33" s="473"/>
      <c r="P33" s="474"/>
      <c r="Q33" s="257"/>
    </row>
    <row r="34" spans="2:17" ht="27.75" customHeight="1">
      <c r="B34" s="256">
        <v>22</v>
      </c>
      <c r="C34" s="472" t="str">
        <f>" "&amp;FIXED(×確認!Q32,0)&amp;" * "&amp;FIXED(×確認!S32,0)&amp;" ="</f>
        <v xml:space="preserve"> 642 * 170 =</v>
      </c>
      <c r="D34" s="473"/>
      <c r="E34" s="474"/>
      <c r="F34" s="257"/>
      <c r="G34" s="256">
        <v>52</v>
      </c>
      <c r="H34" s="472" t="str">
        <f>" "&amp;FIXED(×確認!Q62,0)&amp;" * "&amp;FIXED(×確認!S62,0)&amp;" ="</f>
        <v xml:space="preserve"> 471,623 * 38,709 =</v>
      </c>
      <c r="I34" s="473"/>
      <c r="J34" s="473"/>
      <c r="K34" s="473"/>
      <c r="L34" s="473"/>
      <c r="M34" s="473"/>
      <c r="N34" s="473"/>
      <c r="O34" s="473"/>
      <c r="P34" s="474"/>
      <c r="Q34" s="257"/>
    </row>
    <row r="35" spans="2:17" ht="27.75" customHeight="1">
      <c r="B35" s="256">
        <v>23</v>
      </c>
      <c r="C35" s="472" t="str">
        <f>" "&amp;FIXED(×確認!Q33,0)&amp;" * "&amp;FIXED(×確認!S33,0)&amp;" ="</f>
        <v xml:space="preserve"> 753 * 281 =</v>
      </c>
      <c r="D35" s="473"/>
      <c r="E35" s="474"/>
      <c r="F35" s="257"/>
      <c r="G35" s="256">
        <v>53</v>
      </c>
      <c r="H35" s="472" t="str">
        <f>" "&amp;FIXED(×確認!Q63,0)&amp;" * "&amp;FIXED(×確認!S63,0)&amp;" ="</f>
        <v xml:space="preserve"> 926,178 * 83,254 =</v>
      </c>
      <c r="I35" s="473"/>
      <c r="J35" s="473"/>
      <c r="K35" s="473"/>
      <c r="L35" s="473"/>
      <c r="M35" s="473"/>
      <c r="N35" s="473"/>
      <c r="O35" s="473"/>
      <c r="P35" s="474"/>
      <c r="Q35" s="257"/>
    </row>
    <row r="36" spans="2:17" ht="27.75" customHeight="1">
      <c r="B36" s="256">
        <v>24</v>
      </c>
      <c r="C36" s="472" t="str">
        <f>" "&amp;FIXED(×確認!Q34,0)&amp;" * "&amp;FIXED(×確認!S34,0)&amp;" ="</f>
        <v xml:space="preserve"> 975 * 403 =</v>
      </c>
      <c r="D36" s="473"/>
      <c r="E36" s="474"/>
      <c r="F36" s="257"/>
      <c r="G36" s="256">
        <v>54</v>
      </c>
      <c r="H36" s="472" t="str">
        <f>" "&amp;FIXED(×確認!Q64,0)&amp;" * "&amp;FIXED(×確認!S64,0)&amp;" ="</f>
        <v xml:space="preserve"> 693,845 * 49,810 =</v>
      </c>
      <c r="I36" s="473"/>
      <c r="J36" s="473"/>
      <c r="K36" s="473"/>
      <c r="L36" s="473"/>
      <c r="M36" s="473"/>
      <c r="N36" s="473"/>
      <c r="O36" s="473"/>
      <c r="P36" s="474"/>
      <c r="Q36" s="257"/>
    </row>
    <row r="37" spans="2:17" ht="27.75" customHeight="1">
      <c r="B37" s="256">
        <v>25</v>
      </c>
      <c r="C37" s="472" t="str">
        <f>" "&amp;FIXED(×確認!Q35,0)&amp;" * "&amp;FIXED(×確認!S35,0)&amp;" ="</f>
        <v xml:space="preserve"> 420 * 958 =</v>
      </c>
      <c r="D37" s="473"/>
      <c r="E37" s="474"/>
      <c r="F37" s="257"/>
      <c r="G37" s="256">
        <v>55</v>
      </c>
      <c r="H37" s="472" t="str">
        <f>" "&amp;FIXED(×確認!Q65,0)&amp;" * "&amp;FIXED(×確認!S65,0)&amp;" ="</f>
        <v xml:space="preserve"> 148,390 * 54,763 =</v>
      </c>
      <c r="I37" s="473"/>
      <c r="J37" s="473"/>
      <c r="K37" s="473"/>
      <c r="L37" s="473"/>
      <c r="M37" s="473"/>
      <c r="N37" s="473"/>
      <c r="O37" s="473"/>
      <c r="P37" s="474"/>
      <c r="Q37" s="257"/>
    </row>
    <row r="38" spans="2:17" ht="27.75" customHeight="1">
      <c r="B38" s="256">
        <v>26</v>
      </c>
      <c r="C38" s="472" t="str">
        <f>" "&amp;FIXED(×確認!Q36,0)&amp;" * "&amp;FIXED(×確認!S36,0)&amp;" ="</f>
        <v xml:space="preserve"> 3,198 * 472 =</v>
      </c>
      <c r="D38" s="473"/>
      <c r="E38" s="474"/>
      <c r="F38" s="257"/>
      <c r="G38" s="256">
        <v>56</v>
      </c>
      <c r="H38" s="472" t="str">
        <f>" "&amp;FIXED(×確認!Q66,0)&amp;" * "&amp;FIXED(×確認!S66,0)&amp;" ="</f>
        <v xml:space="preserve"> 372,891 * 94,365 =</v>
      </c>
      <c r="I38" s="473"/>
      <c r="J38" s="473"/>
      <c r="K38" s="473"/>
      <c r="L38" s="473"/>
      <c r="M38" s="473"/>
      <c r="N38" s="473"/>
      <c r="O38" s="473"/>
      <c r="P38" s="474"/>
      <c r="Q38" s="257"/>
    </row>
    <row r="39" spans="2:17" ht="27.75" customHeight="1">
      <c r="B39" s="256">
        <v>27</v>
      </c>
      <c r="C39" s="472" t="str">
        <f>" "&amp;FIXED(×確認!Q37,0)&amp;" * "&amp;FIXED(×確認!S37,0)&amp;" ="</f>
        <v xml:space="preserve"> 8,643 * 927 =</v>
      </c>
      <c r="D39" s="473"/>
      <c r="E39" s="474"/>
      <c r="F39" s="257"/>
      <c r="G39" s="256">
        <v>57</v>
      </c>
      <c r="H39" s="472" t="str">
        <f>" "&amp;FIXED(×確認!Q67,0)&amp;" * "&amp;FIXED(×確認!S67,0)&amp;" ="</f>
        <v xml:space="preserve"> 259,401 * 27,698 =</v>
      </c>
      <c r="I39" s="473"/>
      <c r="J39" s="473"/>
      <c r="K39" s="473"/>
      <c r="L39" s="473"/>
      <c r="M39" s="473"/>
      <c r="N39" s="473"/>
      <c r="O39" s="473"/>
      <c r="P39" s="474"/>
      <c r="Q39" s="257"/>
    </row>
    <row r="40" spans="2:17" ht="27.75" customHeight="1">
      <c r="B40" s="256">
        <v>28</v>
      </c>
      <c r="C40" s="472" t="str">
        <f>" "&amp;FIXED(×確認!Q38,0)&amp;" * "&amp;FIXED(×確認!S38,0)&amp;" ="</f>
        <v xml:space="preserve"> 2,087 * 361 =</v>
      </c>
      <c r="D40" s="473"/>
      <c r="E40" s="474"/>
      <c r="F40" s="257"/>
      <c r="G40" s="256">
        <v>58</v>
      </c>
      <c r="H40" s="472" t="str">
        <f>" "&amp;FIXED(×確認!Q68,0)&amp;" * "&amp;FIXED(×確認!S68,0)&amp;" ="</f>
        <v xml:space="preserve"> 360,512 * 72,143 =</v>
      </c>
      <c r="I40" s="473"/>
      <c r="J40" s="473"/>
      <c r="K40" s="473"/>
      <c r="L40" s="473"/>
      <c r="M40" s="473"/>
      <c r="N40" s="473"/>
      <c r="O40" s="473"/>
      <c r="P40" s="474"/>
      <c r="Q40" s="257"/>
    </row>
    <row r="41" spans="2:17" ht="27.75" customHeight="1">
      <c r="B41" s="256">
        <v>29</v>
      </c>
      <c r="C41" s="472" t="str">
        <f>" "&amp;FIXED(×確認!Q39,0)&amp;" * "&amp;FIXED(×確認!S39,0)&amp;" ="</f>
        <v xml:space="preserve"> 1,976 * 250 =</v>
      </c>
      <c r="D41" s="473"/>
      <c r="E41" s="474"/>
      <c r="F41" s="257"/>
      <c r="G41" s="256">
        <v>59</v>
      </c>
      <c r="H41" s="472" t="str">
        <f>" "&amp;FIXED(×確認!Q69,0)&amp;" * "&amp;FIXED(×確認!S69,0)&amp;" ="</f>
        <v xml:space="preserve"> 582,734 * 61,032 =</v>
      </c>
      <c r="I41" s="473"/>
      <c r="J41" s="473"/>
      <c r="K41" s="473"/>
      <c r="L41" s="473"/>
      <c r="M41" s="473"/>
      <c r="N41" s="473"/>
      <c r="O41" s="473"/>
      <c r="P41" s="474"/>
      <c r="Q41" s="257"/>
    </row>
    <row r="42" spans="2:17" ht="27.75" customHeight="1">
      <c r="B42" s="270">
        <v>30</v>
      </c>
      <c r="C42" s="483" t="str">
        <f>" "&amp;FIXED(×確認!Q40,0)&amp;" * "&amp;FIXED(×確認!S40,0)&amp;" ="</f>
        <v xml:space="preserve"> 5,310 * 694 =</v>
      </c>
      <c r="D42" s="484"/>
      <c r="E42" s="485"/>
      <c r="F42" s="271"/>
      <c r="G42" s="270">
        <v>60</v>
      </c>
      <c r="H42" s="483" t="str">
        <f>" "&amp;FIXED(×確認!Q70,0)&amp;" * "&amp;FIXED(×確認!S70,0)&amp;" ="</f>
        <v xml:space="preserve"> 815,067 * 50,921 =</v>
      </c>
      <c r="I42" s="484"/>
      <c r="J42" s="484"/>
      <c r="K42" s="484"/>
      <c r="L42" s="484"/>
      <c r="M42" s="484"/>
      <c r="N42" s="484"/>
      <c r="O42" s="484"/>
      <c r="P42" s="485"/>
      <c r="Q42" s="271"/>
    </row>
    <row r="43" spans="2:17" ht="16.5" customHeight="1">
      <c r="B43" s="272" t="s">
        <v>1872</v>
      </c>
      <c r="G43" s="273" t="s">
        <v>1806</v>
      </c>
    </row>
  </sheetData>
  <sheetProtection password="97B0" sheet="1" objects="1" scenarios="1"/>
  <mergeCells count="77">
    <mergeCell ref="C41:E41"/>
    <mergeCell ref="H41:P41"/>
    <mergeCell ref="C42:E42"/>
    <mergeCell ref="H42:P42"/>
    <mergeCell ref="C38:E38"/>
    <mergeCell ref="H38:P38"/>
    <mergeCell ref="C39:E39"/>
    <mergeCell ref="H39:P39"/>
    <mergeCell ref="C40:E40"/>
    <mergeCell ref="H40:P40"/>
    <mergeCell ref="C35:E35"/>
    <mergeCell ref="H35:P35"/>
    <mergeCell ref="C36:E36"/>
    <mergeCell ref="H36:P36"/>
    <mergeCell ref="C37:E37"/>
    <mergeCell ref="H37:P37"/>
    <mergeCell ref="C34:E34"/>
    <mergeCell ref="H34:P34"/>
    <mergeCell ref="C28:E28"/>
    <mergeCell ref="H28:P28"/>
    <mergeCell ref="C29:E29"/>
    <mergeCell ref="H29:P29"/>
    <mergeCell ref="C30:E30"/>
    <mergeCell ref="H30:P30"/>
    <mergeCell ref="C31:E31"/>
    <mergeCell ref="H31:P31"/>
    <mergeCell ref="C32:E32"/>
    <mergeCell ref="C33:E33"/>
    <mergeCell ref="H33:P33"/>
    <mergeCell ref="C25:E25"/>
    <mergeCell ref="H25:P25"/>
    <mergeCell ref="C26:E26"/>
    <mergeCell ref="H26:P26"/>
    <mergeCell ref="C27:E27"/>
    <mergeCell ref="H27:P27"/>
    <mergeCell ref="C17:E17"/>
    <mergeCell ref="H17:P17"/>
    <mergeCell ref="C24:E24"/>
    <mergeCell ref="H24:P24"/>
    <mergeCell ref="C18:E18"/>
    <mergeCell ref="H18:P18"/>
    <mergeCell ref="C19:E19"/>
    <mergeCell ref="H19:P19"/>
    <mergeCell ref="C20:E20"/>
    <mergeCell ref="H20:P20"/>
    <mergeCell ref="C21:E21"/>
    <mergeCell ref="H21:P21"/>
    <mergeCell ref="H22:P22"/>
    <mergeCell ref="C23:E23"/>
    <mergeCell ref="H23:P23"/>
    <mergeCell ref="C14:E14"/>
    <mergeCell ref="H14:P14"/>
    <mergeCell ref="C15:E15"/>
    <mergeCell ref="H15:P15"/>
    <mergeCell ref="C16:E16"/>
    <mergeCell ref="H16:P16"/>
    <mergeCell ref="C12:E12"/>
    <mergeCell ref="H12:P12"/>
    <mergeCell ref="C13:E13"/>
    <mergeCell ref="H13:P13"/>
    <mergeCell ref="B9:C9"/>
    <mergeCell ref="B10:C10"/>
    <mergeCell ref="J8:K10"/>
    <mergeCell ref="L8:L10"/>
    <mergeCell ref="M8:M10"/>
    <mergeCell ref="O8:O10"/>
    <mergeCell ref="P8:Q10"/>
    <mergeCell ref="O2:O6"/>
    <mergeCell ref="P2:Q6"/>
    <mergeCell ref="K3:M3"/>
    <mergeCell ref="K4:M4"/>
    <mergeCell ref="C5:H6"/>
    <mergeCell ref="K5:M5"/>
    <mergeCell ref="K6:M6"/>
    <mergeCell ref="C2:H3"/>
    <mergeCell ref="J2:J6"/>
    <mergeCell ref="K2:M2"/>
  </mergeCells>
  <phoneticPr fontId="6"/>
  <printOptions horizontalCentered="1"/>
  <pageMargins left="0" right="0" top="0.59055118110236227" bottom="0" header="0.91496062992126015" footer="0.31496062992126"/>
  <pageSetup paperSize="12" orientation="portrait" r:id="rId1"/>
  <headerFooter>
    <oddHeader>&amp;L&amp;144&amp;K999999 見
 本&amp;C&amp;82&amp;K999999
複
製
厳
禁&amp;R&amp;144&amp;K999999
み
ほ
ん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tabColor rgb="FFFFFF00"/>
  </sheetPr>
  <dimension ref="B1:Q43"/>
  <sheetViews>
    <sheetView showGridLines="0" showRowColHeaders="0" zoomScaleNormal="100" workbookViewId="0">
      <selection activeCell="C5" sqref="C5:H6"/>
    </sheetView>
  </sheetViews>
  <sheetFormatPr defaultRowHeight="13.5"/>
  <cols>
    <col min="1" max="1" width="2" style="234" customWidth="1"/>
    <col min="2" max="2" width="3.75" style="234" customWidth="1"/>
    <col min="3" max="3" width="8.75" style="234" customWidth="1"/>
    <col min="4" max="4" width="1.25" style="234" customWidth="1"/>
    <col min="5" max="5" width="35" style="234" customWidth="1"/>
    <col min="6" max="6" width="4.375" style="234" customWidth="1"/>
    <col min="7" max="7" width="3.75" style="234" customWidth="1"/>
    <col min="8" max="8" width="10.25" style="234" customWidth="1"/>
    <col min="9" max="9" width="5.5" style="234" customWidth="1"/>
    <col min="10" max="10" width="2.875" style="234" bestFit="1" customWidth="1"/>
    <col min="11" max="11" width="6.875" style="234" customWidth="1"/>
    <col min="12" max="12" width="2.875" style="234" bestFit="1" customWidth="1"/>
    <col min="13" max="13" width="11.375" style="234" customWidth="1"/>
    <col min="14" max="14" width="0.75" style="234" customWidth="1"/>
    <col min="15" max="15" width="2.625" style="234" bestFit="1" customWidth="1"/>
    <col min="16" max="16" width="13.75" style="234" customWidth="1"/>
    <col min="17" max="17" width="4.375" style="234" customWidth="1"/>
    <col min="18" max="18" width="2" style="234" customWidth="1"/>
    <col min="19" max="16384" width="9" style="234"/>
  </cols>
  <sheetData>
    <row r="1" spans="2:17" ht="3.75" customHeight="1">
      <c r="B1" s="233"/>
      <c r="F1" s="235"/>
      <c r="G1" s="233"/>
      <c r="H1" s="236"/>
      <c r="I1" s="237"/>
      <c r="J1" s="237"/>
      <c r="Q1" s="235"/>
    </row>
    <row r="2" spans="2:17" ht="12.75" customHeight="1">
      <c r="C2" s="466" t="str">
        <f>IF(実行メニュー!$D$2="","",実行メニュー!$D$2)</f>
        <v>日本珠算連盟・各地珠算連盟主催</v>
      </c>
      <c r="D2" s="466"/>
      <c r="E2" s="466"/>
      <c r="F2" s="466"/>
      <c r="G2" s="466"/>
      <c r="H2" s="466"/>
      <c r="I2" s="238"/>
      <c r="J2" s="451" t="s">
        <v>1789</v>
      </c>
      <c r="K2" s="467" t="s">
        <v>1790</v>
      </c>
      <c r="L2" s="467"/>
      <c r="M2" s="468"/>
      <c r="O2" s="451" t="s">
        <v>1791</v>
      </c>
      <c r="P2" s="454"/>
      <c r="Q2" s="455"/>
    </row>
    <row r="3" spans="2:17" ht="12.75" customHeight="1">
      <c r="C3" s="466"/>
      <c r="D3" s="466"/>
      <c r="E3" s="466"/>
      <c r="F3" s="466"/>
      <c r="G3" s="466"/>
      <c r="H3" s="466"/>
      <c r="I3" s="239"/>
      <c r="J3" s="452"/>
      <c r="K3" s="460" t="s">
        <v>1792</v>
      </c>
      <c r="L3" s="460"/>
      <c r="M3" s="461"/>
      <c r="N3" s="240"/>
      <c r="O3" s="452"/>
      <c r="P3" s="456"/>
      <c r="Q3" s="457"/>
    </row>
    <row r="4" spans="2:17" ht="12.75" customHeight="1">
      <c r="B4" s="241"/>
      <c r="C4" s="242"/>
      <c r="D4" s="242"/>
      <c r="E4" s="242"/>
      <c r="F4" s="242"/>
      <c r="G4" s="242"/>
      <c r="H4" s="242"/>
      <c r="J4" s="452"/>
      <c r="K4" s="460" t="s">
        <v>1793</v>
      </c>
      <c r="L4" s="460"/>
      <c r="M4" s="461"/>
      <c r="N4" s="243"/>
      <c r="O4" s="452"/>
      <c r="P4" s="456"/>
      <c r="Q4" s="457"/>
    </row>
    <row r="5" spans="2:17" ht="12.75" customHeight="1">
      <c r="B5" s="244"/>
      <c r="C5" s="462" t="str">
        <f>IF(実行メニュー!$D$4="","",実行メニュー!$D$4)</f>
        <v>全国そろばんコンクール練習問題</v>
      </c>
      <c r="D5" s="462"/>
      <c r="E5" s="462"/>
      <c r="F5" s="462"/>
      <c r="G5" s="462"/>
      <c r="H5" s="462"/>
      <c r="I5" s="245"/>
      <c r="J5" s="452"/>
      <c r="K5" s="460" t="s">
        <v>1794</v>
      </c>
      <c r="L5" s="460"/>
      <c r="M5" s="461"/>
      <c r="N5" s="243"/>
      <c r="O5" s="452"/>
      <c r="P5" s="456"/>
      <c r="Q5" s="457"/>
    </row>
    <row r="6" spans="2:17" ht="12.75" customHeight="1" thickBot="1">
      <c r="B6" s="246"/>
      <c r="C6" s="463"/>
      <c r="D6" s="463"/>
      <c r="E6" s="463"/>
      <c r="F6" s="463"/>
      <c r="G6" s="463"/>
      <c r="H6" s="463"/>
      <c r="I6" s="247"/>
      <c r="J6" s="453"/>
      <c r="K6" s="464" t="s">
        <v>1795</v>
      </c>
      <c r="L6" s="464"/>
      <c r="M6" s="465"/>
      <c r="N6" s="243"/>
      <c r="O6" s="453"/>
      <c r="P6" s="458"/>
      <c r="Q6" s="459"/>
    </row>
    <row r="7" spans="2:17" ht="5.25" customHeight="1" thickTop="1">
      <c r="B7" s="246"/>
      <c r="C7" s="247"/>
      <c r="D7" s="247"/>
      <c r="E7" s="247"/>
      <c r="F7" s="247"/>
      <c r="G7" s="246"/>
      <c r="H7" s="247"/>
      <c r="I7" s="247"/>
      <c r="J7" s="247"/>
      <c r="K7" s="247"/>
      <c r="M7" s="243"/>
      <c r="N7" s="243"/>
      <c r="O7" s="243"/>
      <c r="P7" s="243"/>
      <c r="Q7" s="247"/>
    </row>
    <row r="8" spans="2:17" ht="21" customHeight="1">
      <c r="B8" s="246"/>
      <c r="C8" s="246"/>
      <c r="D8" s="246"/>
      <c r="E8" s="248"/>
      <c r="G8" s="246"/>
      <c r="J8" s="477" t="s">
        <v>1796</v>
      </c>
      <c r="K8" s="478"/>
      <c r="L8" s="451" t="s">
        <v>1797</v>
      </c>
      <c r="M8" s="454"/>
      <c r="N8" s="249"/>
      <c r="O8" s="451" t="s">
        <v>1798</v>
      </c>
      <c r="P8" s="454"/>
      <c r="Q8" s="455"/>
    </row>
    <row r="9" spans="2:17" ht="21" customHeight="1">
      <c r="B9" s="475" t="str">
        <f>IF(実行メニュー!$K$6="","",実行メニュー!$K$6)</f>
        <v>第 1 回</v>
      </c>
      <c r="C9" s="475"/>
      <c r="D9" s="246"/>
      <c r="E9" s="348" t="s">
        <v>1807</v>
      </c>
      <c r="F9" s="250" t="s">
        <v>1800</v>
      </c>
      <c r="G9" s="246"/>
      <c r="H9" s="248"/>
      <c r="I9" s="248"/>
      <c r="J9" s="479"/>
      <c r="K9" s="480"/>
      <c r="L9" s="452"/>
      <c r="M9" s="456"/>
      <c r="N9" s="243"/>
      <c r="O9" s="452"/>
      <c r="P9" s="456"/>
      <c r="Q9" s="457"/>
    </row>
    <row r="10" spans="2:17" ht="21" customHeight="1">
      <c r="B10" s="476"/>
      <c r="C10" s="476"/>
      <c r="D10" s="246"/>
      <c r="E10" s="348"/>
      <c r="F10" s="248"/>
      <c r="G10" s="246"/>
      <c r="H10" s="248"/>
      <c r="I10" s="248"/>
      <c r="J10" s="481"/>
      <c r="K10" s="482"/>
      <c r="L10" s="453"/>
      <c r="M10" s="458"/>
      <c r="N10" s="251"/>
      <c r="O10" s="453"/>
      <c r="P10" s="458"/>
      <c r="Q10" s="459"/>
    </row>
    <row r="11" spans="2:17" ht="26.25" customHeight="1">
      <c r="B11" s="252" t="s">
        <v>1801</v>
      </c>
      <c r="F11" s="253" t="s">
        <v>1802</v>
      </c>
      <c r="Q11" s="253" t="s">
        <v>1803</v>
      </c>
    </row>
    <row r="12" spans="2:17" ht="27.75" customHeight="1">
      <c r="B12" s="254">
        <v>1</v>
      </c>
      <c r="C12" s="469" t="str">
        <f ca="1">" "&amp;FIXED(÷確認!O11*÷確認!P11,0)&amp;" / "&amp;FIXED(÷確認!O11,0)&amp;" ="</f>
        <v xml:space="preserve"> 595 / 7 =</v>
      </c>
      <c r="D12" s="470"/>
      <c r="E12" s="471"/>
      <c r="F12" s="255"/>
      <c r="G12" s="254">
        <v>31</v>
      </c>
      <c r="H12" s="469" t="str">
        <f ca="1">" "&amp;FIXED(÷確認!O41*÷確認!P41,0)&amp;" / "&amp;FIXED(÷確認!O41,0)&amp;" ="</f>
        <v xml:space="preserve"> 48,409,795 / 7,021 =</v>
      </c>
      <c r="I12" s="470"/>
      <c r="J12" s="470"/>
      <c r="K12" s="470"/>
      <c r="L12" s="470"/>
      <c r="M12" s="470"/>
      <c r="N12" s="470"/>
      <c r="O12" s="470"/>
      <c r="P12" s="471"/>
      <c r="Q12" s="255"/>
    </row>
    <row r="13" spans="2:17" ht="27.75" customHeight="1">
      <c r="B13" s="256">
        <v>2</v>
      </c>
      <c r="C13" s="472" t="str">
        <f ca="1">" "&amp;FIXED(÷確認!O12*÷確認!P12,0)&amp;" / "&amp;FIXED(÷確認!O12,0)&amp;" ="</f>
        <v xml:space="preserve"> 208 / 4 =</v>
      </c>
      <c r="D13" s="473"/>
      <c r="E13" s="474"/>
      <c r="F13" s="257"/>
      <c r="G13" s="256">
        <v>32</v>
      </c>
      <c r="H13" s="472" t="str">
        <f ca="1">" "&amp;FIXED(÷確認!O42*÷確認!P42,0)&amp;" / "&amp;FIXED(÷確認!O42,0)&amp;" ="</f>
        <v xml:space="preserve"> 9,036,837 / 3,687 =</v>
      </c>
      <c r="I13" s="473"/>
      <c r="J13" s="473"/>
      <c r="K13" s="473"/>
      <c r="L13" s="473"/>
      <c r="M13" s="473"/>
      <c r="N13" s="473"/>
      <c r="O13" s="473"/>
      <c r="P13" s="474"/>
      <c r="Q13" s="257"/>
    </row>
    <row r="14" spans="2:17" ht="27.75" customHeight="1">
      <c r="B14" s="256">
        <v>3</v>
      </c>
      <c r="C14" s="472" t="str">
        <f ca="1">" "&amp;FIXED(÷確認!O13*÷確認!P13,0)&amp;" / "&amp;FIXED(÷確認!O13,0)&amp;" ="</f>
        <v xml:space="preserve"> 315 / 5 =</v>
      </c>
      <c r="D14" s="473"/>
      <c r="E14" s="474"/>
      <c r="F14" s="257"/>
      <c r="G14" s="256">
        <v>33</v>
      </c>
      <c r="H14" s="472" t="str">
        <f ca="1">" "&amp;FIXED(÷確認!O43*÷確認!P43,0)&amp;" / "&amp;FIXED(÷確認!O43,0)&amp;" ="</f>
        <v xml:space="preserve"> 17,090,476 / 4,798 =</v>
      </c>
      <c r="I14" s="473"/>
      <c r="J14" s="473"/>
      <c r="K14" s="473"/>
      <c r="L14" s="473"/>
      <c r="M14" s="473"/>
      <c r="N14" s="473"/>
      <c r="O14" s="473"/>
      <c r="P14" s="474"/>
      <c r="Q14" s="257"/>
    </row>
    <row r="15" spans="2:17" ht="27.75" customHeight="1">
      <c r="B15" s="256">
        <v>4</v>
      </c>
      <c r="C15" s="472" t="str">
        <f ca="1">" "&amp;FIXED(÷確認!O14*÷確認!P14,0)&amp;" / "&amp;FIXED(÷確認!O14,0)&amp;" ="</f>
        <v xml:space="preserve"> 60 / 2 =</v>
      </c>
      <c r="D15" s="473"/>
      <c r="E15" s="474"/>
      <c r="F15" s="257"/>
      <c r="G15" s="256">
        <v>34</v>
      </c>
      <c r="H15" s="472" t="str">
        <f ca="1">" "&amp;FIXED(÷確認!O44*÷確認!P44,0)&amp;" / "&amp;FIXED(÷確認!O44,0)&amp;" ="</f>
        <v xml:space="preserve"> 39,967,440 / 6,910 =</v>
      </c>
      <c r="I15" s="473"/>
      <c r="J15" s="473"/>
      <c r="K15" s="473"/>
      <c r="L15" s="473"/>
      <c r="M15" s="473"/>
      <c r="N15" s="473"/>
      <c r="O15" s="473"/>
      <c r="P15" s="474"/>
      <c r="Q15" s="257"/>
    </row>
    <row r="16" spans="2:17" ht="27.75" customHeight="1">
      <c r="B16" s="256">
        <v>5</v>
      </c>
      <c r="C16" s="472" t="str">
        <f ca="1">" "&amp;FIXED(÷確認!O15*÷確認!P15,0)&amp;" / "&amp;FIXED(÷確認!O15,0)&amp;" ="</f>
        <v xml:space="preserve"> 58 / 2 =</v>
      </c>
      <c r="D16" s="473"/>
      <c r="E16" s="474"/>
      <c r="F16" s="257"/>
      <c r="G16" s="256">
        <v>35</v>
      </c>
      <c r="H16" s="472" t="str">
        <f ca="1">" "&amp;FIXED(÷確認!O45*÷確認!P45,0)&amp;" / "&amp;FIXED(÷確認!O45,0)&amp;" ="</f>
        <v xml:space="preserve"> 3,511,605 / 1,465 =</v>
      </c>
      <c r="I16" s="473"/>
      <c r="J16" s="473"/>
      <c r="K16" s="473"/>
      <c r="L16" s="473"/>
      <c r="M16" s="473"/>
      <c r="N16" s="473"/>
      <c r="O16" s="473"/>
      <c r="P16" s="474"/>
      <c r="Q16" s="257"/>
    </row>
    <row r="17" spans="2:17" ht="27.75" customHeight="1">
      <c r="B17" s="256">
        <v>6</v>
      </c>
      <c r="C17" s="472" t="str">
        <f ca="1">" "&amp;FIXED(÷確認!O16*÷確認!P16,0)&amp;" / "&amp;FIXED(÷確認!O16,0)&amp;" ="</f>
        <v xml:space="preserve"> 5,761 / 7 =</v>
      </c>
      <c r="D17" s="473"/>
      <c r="E17" s="474"/>
      <c r="F17" s="257"/>
      <c r="G17" s="256">
        <v>36</v>
      </c>
      <c r="H17" s="472" t="str">
        <f ca="1">" "&amp;FIXED(÷確認!O46*÷確認!P46,0)&amp;" / "&amp;FIXED(÷確認!O46,0)&amp;" ="</f>
        <v xml:space="preserve"> 271,460,379 / 5,809 =</v>
      </c>
      <c r="I17" s="473"/>
      <c r="J17" s="473"/>
      <c r="K17" s="473"/>
      <c r="L17" s="473"/>
      <c r="M17" s="473"/>
      <c r="N17" s="473"/>
      <c r="O17" s="473"/>
      <c r="P17" s="474"/>
      <c r="Q17" s="257"/>
    </row>
    <row r="18" spans="2:17" ht="27.75" customHeight="1">
      <c r="B18" s="256">
        <v>7</v>
      </c>
      <c r="C18" s="472" t="str">
        <f ca="1">" "&amp;FIXED(÷確認!O17*÷確認!P17,0)&amp;" / "&amp;FIXED(÷確認!O17,0)&amp;" ="</f>
        <v xml:space="preserve"> 4,488 / 6 =</v>
      </c>
      <c r="D18" s="473"/>
      <c r="E18" s="474"/>
      <c r="F18" s="257"/>
      <c r="G18" s="256">
        <v>37</v>
      </c>
      <c r="H18" s="472" t="str">
        <f ca="1">" "&amp;FIXED(÷確認!O47*÷確認!P47,0)&amp;" / "&amp;FIXED(÷確認!O47,0)&amp;" ="</f>
        <v xml:space="preserve"> 34,539,008 / 2,576 =</v>
      </c>
      <c r="I18" s="473"/>
      <c r="J18" s="473"/>
      <c r="K18" s="473"/>
      <c r="L18" s="473"/>
      <c r="M18" s="473"/>
      <c r="N18" s="473"/>
      <c r="O18" s="473"/>
      <c r="P18" s="474"/>
      <c r="Q18" s="257"/>
    </row>
    <row r="19" spans="2:17" ht="27.75" customHeight="1">
      <c r="B19" s="256">
        <v>8</v>
      </c>
      <c r="C19" s="472" t="str">
        <f ca="1">" "&amp;FIXED(÷確認!O18*÷確認!P18,0)&amp;" / "&amp;FIXED(÷確認!O18,0)&amp;" ="</f>
        <v xml:space="preserve"> 6,408 / 9 =</v>
      </c>
      <c r="D19" s="473"/>
      <c r="E19" s="474"/>
      <c r="F19" s="257"/>
      <c r="G19" s="256">
        <v>38</v>
      </c>
      <c r="H19" s="472" t="str">
        <f ca="1">" "&amp;FIXED(÷確認!O48*÷確認!P48,0)&amp;" / "&amp;FIXED(÷確認!O48,0)&amp;" ="</f>
        <v xml:space="preserve"> 45,664,983 / 3,549 =</v>
      </c>
      <c r="I19" s="473"/>
      <c r="J19" s="473"/>
      <c r="K19" s="473"/>
      <c r="L19" s="473"/>
      <c r="M19" s="473"/>
      <c r="N19" s="473"/>
      <c r="O19" s="473"/>
      <c r="P19" s="474"/>
      <c r="Q19" s="257"/>
    </row>
    <row r="20" spans="2:17" ht="27.75" customHeight="1">
      <c r="B20" s="256">
        <v>9</v>
      </c>
      <c r="C20" s="472" t="str">
        <f ca="1">" "&amp;FIXED(÷確認!O19*÷確認!P19,0)&amp;" / "&amp;FIXED(÷確認!O19,0)&amp;" ="</f>
        <v xml:space="preserve"> 7,680 / 8 =</v>
      </c>
      <c r="D20" s="473"/>
      <c r="E20" s="474"/>
      <c r="F20" s="257"/>
      <c r="G20" s="256">
        <v>39</v>
      </c>
      <c r="H20" s="472" t="str">
        <f ca="1">" "&amp;FIXED(÷確認!O49*÷確認!P49,0)&amp;" / "&amp;FIXED(÷確認!O49,0)&amp;" ="</f>
        <v xml:space="preserve"> 642,948,448 / 8,132 =</v>
      </c>
      <c r="I20" s="473"/>
      <c r="J20" s="473"/>
      <c r="K20" s="473"/>
      <c r="L20" s="473"/>
      <c r="M20" s="473"/>
      <c r="N20" s="473"/>
      <c r="O20" s="473"/>
      <c r="P20" s="474"/>
      <c r="Q20" s="257"/>
    </row>
    <row r="21" spans="2:17" ht="27.75" customHeight="1">
      <c r="B21" s="256">
        <v>10</v>
      </c>
      <c r="C21" s="472" t="str">
        <f ca="1">" "&amp;FIXED(÷確認!O20*÷確認!P20,0)&amp;" / "&amp;FIXED(÷確認!O20,0)&amp;" ="</f>
        <v xml:space="preserve"> 1,245 / 3 =</v>
      </c>
      <c r="D21" s="473"/>
      <c r="E21" s="474"/>
      <c r="F21" s="257"/>
      <c r="G21" s="256">
        <v>40</v>
      </c>
      <c r="H21" s="472" t="str">
        <f ca="1">" "&amp;FIXED(÷確認!O50*÷確認!P50,0)&amp;" / "&amp;FIXED(÷確認!O50,0)&amp;" ="</f>
        <v xml:space="preserve"> 741,057,525 / 9,243 =</v>
      </c>
      <c r="I21" s="473"/>
      <c r="J21" s="473"/>
      <c r="K21" s="473"/>
      <c r="L21" s="473"/>
      <c r="M21" s="473"/>
      <c r="N21" s="473"/>
      <c r="O21" s="473"/>
      <c r="P21" s="474"/>
      <c r="Q21" s="257"/>
    </row>
    <row r="22" spans="2:17" ht="27.75" customHeight="1">
      <c r="B22" s="258" t="s">
        <v>1804</v>
      </c>
      <c r="C22" s="259"/>
      <c r="D22" s="259"/>
      <c r="E22" s="260"/>
      <c r="F22" s="261"/>
      <c r="G22" s="256">
        <v>41</v>
      </c>
      <c r="H22" s="472" t="str">
        <f ca="1">" "&amp;FIXED(÷確認!O51*÷確認!P51,0)&amp;" / "&amp;FIXED(÷確認!O51,0)&amp;" ="</f>
        <v xml:space="preserve"> 1,573,835,256 / 32,856 =</v>
      </c>
      <c r="I22" s="473"/>
      <c r="J22" s="473"/>
      <c r="K22" s="473"/>
      <c r="L22" s="473"/>
      <c r="M22" s="473"/>
      <c r="N22" s="473"/>
      <c r="O22" s="473"/>
      <c r="P22" s="474"/>
      <c r="Q22" s="257"/>
    </row>
    <row r="23" spans="2:17" ht="27.75" customHeight="1">
      <c r="B23" s="262">
        <v>11</v>
      </c>
      <c r="C23" s="469" t="str">
        <f ca="1">" "&amp;FIXED(÷確認!O21*÷確認!P21,0)&amp;" / "&amp;FIXED(÷確認!O21,0)&amp;" ="</f>
        <v xml:space="preserve"> 5,580 / 90 =</v>
      </c>
      <c r="D23" s="470"/>
      <c r="E23" s="471"/>
      <c r="F23" s="263"/>
      <c r="G23" s="256">
        <v>42</v>
      </c>
      <c r="H23" s="472" t="str">
        <f ca="1">" "&amp;FIXED(÷確認!O52*÷確認!P52,0)&amp;" / "&amp;FIXED(÷確認!O52,0)&amp;" ="</f>
        <v xml:space="preserve"> 274,240,226 / 10,634 =</v>
      </c>
      <c r="I23" s="473"/>
      <c r="J23" s="473"/>
      <c r="K23" s="473"/>
      <c r="L23" s="473"/>
      <c r="M23" s="473"/>
      <c r="N23" s="473"/>
      <c r="O23" s="473"/>
      <c r="P23" s="474"/>
      <c r="Q23" s="257"/>
    </row>
    <row r="24" spans="2:17" ht="27.75" customHeight="1">
      <c r="B24" s="256">
        <v>12</v>
      </c>
      <c r="C24" s="472" t="str">
        <f ca="1">" "&amp;FIXED(÷確認!O22*÷確認!P22,0)&amp;" / "&amp;FIXED(÷確認!O22,0)&amp;" ="</f>
        <v xml:space="preserve"> 2,613 / 67 =</v>
      </c>
      <c r="D24" s="473"/>
      <c r="E24" s="474"/>
      <c r="F24" s="257"/>
      <c r="G24" s="256">
        <v>43</v>
      </c>
      <c r="H24" s="472" t="str">
        <f ca="1">" "&amp;FIXED(÷確認!O53*÷確認!P53,0)&amp;" / "&amp;FIXED(÷確認!O53,0)&amp;" ="</f>
        <v xml:space="preserve"> 4,454,906,180 / 95,231 =</v>
      </c>
      <c r="I24" s="473"/>
      <c r="J24" s="473"/>
      <c r="K24" s="473"/>
      <c r="L24" s="473"/>
      <c r="M24" s="473"/>
      <c r="N24" s="473"/>
      <c r="O24" s="473"/>
      <c r="P24" s="474"/>
      <c r="Q24" s="257"/>
    </row>
    <row r="25" spans="2:17" ht="27.75" customHeight="1">
      <c r="B25" s="256">
        <v>13</v>
      </c>
      <c r="C25" s="472" t="str">
        <f ca="1">" "&amp;FIXED(÷確認!O23*÷確認!P23,0)&amp;" / "&amp;FIXED(÷確認!O23,0)&amp;" ="</f>
        <v xml:space="preserve"> 2,185 / 23 =</v>
      </c>
      <c r="D25" s="473"/>
      <c r="E25" s="474"/>
      <c r="F25" s="257"/>
      <c r="G25" s="256">
        <v>44</v>
      </c>
      <c r="H25" s="472" t="str">
        <f ca="1">" "&amp;FIXED(÷確認!O54*÷確認!P54,0)&amp;" / "&amp;FIXED(÷確認!O54,0)&amp;" ="</f>
        <v xml:space="preserve"> 2,550,613,604 / 43,967 =</v>
      </c>
      <c r="I25" s="473"/>
      <c r="J25" s="473"/>
      <c r="K25" s="473"/>
      <c r="L25" s="473"/>
      <c r="M25" s="473"/>
      <c r="N25" s="473"/>
      <c r="O25" s="473"/>
      <c r="P25" s="474"/>
      <c r="Q25" s="257"/>
    </row>
    <row r="26" spans="2:17" ht="27.75" customHeight="1">
      <c r="B26" s="256">
        <v>14</v>
      </c>
      <c r="C26" s="472" t="str">
        <f ca="1">" "&amp;FIXED(÷確認!O24*÷確認!P24,0)&amp;" / "&amp;FIXED(÷確認!O24,0)&amp;" ="</f>
        <v xml:space="preserve"> 3,120 / 78 =</v>
      </c>
      <c r="D26" s="473"/>
      <c r="E26" s="474"/>
      <c r="F26" s="257"/>
      <c r="G26" s="256">
        <v>45</v>
      </c>
      <c r="H26" s="472" t="str">
        <f ca="1">" "&amp;FIXED(÷確認!O55*÷確認!P55,0)&amp;" / "&amp;FIXED(÷確認!O55,0)&amp;" ="</f>
        <v xml:space="preserve"> 6,205,810,050 / 76,290 =</v>
      </c>
      <c r="I26" s="473"/>
      <c r="J26" s="473"/>
      <c r="K26" s="473"/>
      <c r="L26" s="473"/>
      <c r="M26" s="473"/>
      <c r="N26" s="473"/>
      <c r="O26" s="473"/>
      <c r="P26" s="474"/>
      <c r="Q26" s="257"/>
    </row>
    <row r="27" spans="2:17" ht="27.75" customHeight="1">
      <c r="B27" s="256">
        <v>15</v>
      </c>
      <c r="C27" s="472" t="str">
        <f ca="1">" "&amp;FIXED(÷確認!O25*÷確認!P25,0)&amp;" / "&amp;FIXED(÷確認!O25,0)&amp;" ="</f>
        <v xml:space="preserve"> 4,539 / 89 =</v>
      </c>
      <c r="D27" s="473"/>
      <c r="E27" s="474"/>
      <c r="F27" s="257"/>
      <c r="G27" s="256">
        <v>46</v>
      </c>
      <c r="H27" s="472" t="str">
        <f ca="1">" "&amp;FIXED(÷確認!O56*÷確認!P56,0)&amp;" / "&amp;FIXED(÷確認!O56,0)&amp;" ="</f>
        <v xml:space="preserve"> 8,071,501,256 / 87,301 =</v>
      </c>
      <c r="I27" s="473"/>
      <c r="J27" s="473"/>
      <c r="K27" s="473"/>
      <c r="L27" s="473"/>
      <c r="M27" s="473"/>
      <c r="N27" s="473"/>
      <c r="O27" s="473"/>
      <c r="P27" s="474"/>
      <c r="Q27" s="257"/>
    </row>
    <row r="28" spans="2:17" ht="27.75" customHeight="1">
      <c r="B28" s="256">
        <v>16</v>
      </c>
      <c r="C28" s="472" t="str">
        <f ca="1">" "&amp;FIXED(÷確認!O26*÷確認!P26,0)&amp;" / "&amp;FIXED(÷確認!O26,0)&amp;" ="</f>
        <v xml:space="preserve"> 10,152 / 12 =</v>
      </c>
      <c r="D28" s="473"/>
      <c r="E28" s="474"/>
      <c r="F28" s="257"/>
      <c r="G28" s="256">
        <v>47</v>
      </c>
      <c r="H28" s="472" t="str">
        <f ca="1">" "&amp;FIXED(÷確認!O57*÷確認!P57,0)&amp;" / "&amp;FIXED(÷確認!O57,0)&amp;" ="</f>
        <v xml:space="preserve"> 802,173,050 / 21,745 =</v>
      </c>
      <c r="I28" s="473"/>
      <c r="J28" s="473"/>
      <c r="K28" s="473"/>
      <c r="L28" s="473"/>
      <c r="M28" s="473"/>
      <c r="N28" s="473"/>
      <c r="O28" s="473"/>
      <c r="P28" s="474"/>
      <c r="Q28" s="257"/>
    </row>
    <row r="29" spans="2:17" ht="27.75" customHeight="1">
      <c r="B29" s="256">
        <v>17</v>
      </c>
      <c r="C29" s="472" t="str">
        <f ca="1">" "&amp;FIXED(÷確認!O27*÷確認!P27,0)&amp;" / "&amp;FIXED(÷確認!O27,0)&amp;" ="</f>
        <v xml:space="preserve"> 6,086 / 17 =</v>
      </c>
      <c r="D29" s="473"/>
      <c r="E29" s="474"/>
      <c r="F29" s="257"/>
      <c r="G29" s="256">
        <v>48</v>
      </c>
      <c r="H29" s="472" t="str">
        <f ca="1">" "&amp;FIXED(÷確認!O58*÷確認!P58,0)&amp;" / "&amp;FIXED(÷確認!O58,0)&amp;" ="</f>
        <v xml:space="preserve"> 3,738,033,594 / 54,078 =</v>
      </c>
      <c r="I29" s="473"/>
      <c r="J29" s="473"/>
      <c r="K29" s="473"/>
      <c r="L29" s="473"/>
      <c r="M29" s="473"/>
      <c r="N29" s="473"/>
      <c r="O29" s="473"/>
      <c r="P29" s="474"/>
      <c r="Q29" s="257"/>
    </row>
    <row r="30" spans="2:17" ht="27.75" customHeight="1">
      <c r="B30" s="256">
        <v>18</v>
      </c>
      <c r="C30" s="472" t="str">
        <f ca="1">" "&amp;FIXED(÷確認!O28*÷確認!P28,0)&amp;" / "&amp;FIXED(÷確認!O28,0)&amp;" ="</f>
        <v xml:space="preserve"> 15,680 / 56 =</v>
      </c>
      <c r="D30" s="473"/>
      <c r="E30" s="474"/>
      <c r="F30" s="257"/>
      <c r="G30" s="256">
        <v>49</v>
      </c>
      <c r="H30" s="472" t="str">
        <f ca="1">" "&amp;FIXED(÷確認!O59*÷確認!P59,0)&amp;" / "&amp;FIXED(÷確認!O59,0)&amp;" ="</f>
        <v xml:space="preserve"> 3,510,356,040 / 98,412 =</v>
      </c>
      <c r="I30" s="473"/>
      <c r="J30" s="473"/>
      <c r="K30" s="473"/>
      <c r="L30" s="473"/>
      <c r="M30" s="473"/>
      <c r="N30" s="473"/>
      <c r="O30" s="473"/>
      <c r="P30" s="474"/>
      <c r="Q30" s="257"/>
    </row>
    <row r="31" spans="2:17" ht="27.75" customHeight="1">
      <c r="B31" s="256">
        <v>19</v>
      </c>
      <c r="C31" s="472" t="str">
        <f ca="1">" "&amp;FIXED(÷確認!O29*÷確認!P29,0)&amp;" / "&amp;FIXED(÷確認!O29,0)&amp;" ="</f>
        <v xml:space="preserve"> 23,154 / 34 =</v>
      </c>
      <c r="D31" s="473"/>
      <c r="E31" s="474"/>
      <c r="F31" s="257"/>
      <c r="G31" s="264">
        <v>50</v>
      </c>
      <c r="H31" s="483" t="str">
        <f ca="1">" "&amp;FIXED(÷確認!O60*÷確認!P60,0)&amp;" / "&amp;FIXED(÷確認!O60,0)&amp;" ="</f>
        <v xml:space="preserve"> 4,578,484,226 / 65,189 =</v>
      </c>
      <c r="I31" s="484"/>
      <c r="J31" s="484"/>
      <c r="K31" s="484"/>
      <c r="L31" s="484"/>
      <c r="M31" s="484"/>
      <c r="N31" s="484"/>
      <c r="O31" s="484"/>
      <c r="P31" s="485"/>
      <c r="Q31" s="265"/>
    </row>
    <row r="32" spans="2:17" ht="27.75" customHeight="1">
      <c r="B32" s="256">
        <v>20</v>
      </c>
      <c r="C32" s="472" t="str">
        <f ca="1">" "&amp;FIXED(÷確認!O30*÷確認!P30,0)&amp;" / "&amp;FIXED(÷確認!O30,0)&amp;" ="</f>
        <v xml:space="preserve"> 8,055 / 45 =</v>
      </c>
      <c r="D32" s="473"/>
      <c r="E32" s="474"/>
      <c r="F32" s="257"/>
      <c r="G32" s="266" t="s">
        <v>1805</v>
      </c>
      <c r="H32" s="267"/>
      <c r="I32" s="268"/>
      <c r="J32" s="268"/>
      <c r="K32" s="268"/>
      <c r="L32" s="268"/>
      <c r="M32" s="268"/>
      <c r="N32" s="268"/>
      <c r="O32" s="268"/>
      <c r="P32" s="268"/>
      <c r="Q32" s="269"/>
    </row>
    <row r="33" spans="2:17" ht="27.75" customHeight="1">
      <c r="B33" s="256">
        <v>21</v>
      </c>
      <c r="C33" s="472" t="str">
        <f ca="1">" "&amp;FIXED(÷確認!O31*÷確認!P31,0)&amp;" / "&amp;FIXED(÷確認!O31,0)&amp;" ="</f>
        <v xml:space="preserve"> 167,040 / 870 =</v>
      </c>
      <c r="D33" s="473"/>
      <c r="E33" s="474"/>
      <c r="F33" s="257"/>
      <c r="G33" s="256">
        <v>51</v>
      </c>
      <c r="H33" s="472" t="str">
        <f ca="1">" "&amp;FIXED(÷確認!O61*÷確認!P61,0)&amp;" / "&amp;FIXED(÷確認!O61,0)&amp;" ="</f>
        <v xml:space="preserve"> 19,412,500,569 / 65,219 =</v>
      </c>
      <c r="I33" s="473"/>
      <c r="J33" s="473"/>
      <c r="K33" s="473"/>
      <c r="L33" s="473"/>
      <c r="M33" s="473"/>
      <c r="N33" s="473"/>
      <c r="O33" s="473"/>
      <c r="P33" s="474"/>
      <c r="Q33" s="257"/>
    </row>
    <row r="34" spans="2:17" ht="27.75" customHeight="1">
      <c r="B34" s="256">
        <v>22</v>
      </c>
      <c r="C34" s="472" t="str">
        <f ca="1">" "&amp;FIXED(÷確認!O32*÷確認!P32,0)&amp;" / "&amp;FIXED(÷確認!O32,0)&amp;" ="</f>
        <v xml:space="preserve"> 625,197 / 769 =</v>
      </c>
      <c r="D34" s="473"/>
      <c r="E34" s="474"/>
      <c r="F34" s="257"/>
      <c r="G34" s="256">
        <v>52</v>
      </c>
      <c r="H34" s="472" t="str">
        <f ca="1">" "&amp;FIXED(÷確認!O62*÷確認!P62,0)&amp;" / "&amp;FIXED(÷確認!O62,0)&amp;" ="</f>
        <v xml:space="preserve"> 17,185,178,224 / 32,986 =</v>
      </c>
      <c r="I34" s="473"/>
      <c r="J34" s="473"/>
      <c r="K34" s="473"/>
      <c r="L34" s="473"/>
      <c r="M34" s="473"/>
      <c r="N34" s="473"/>
      <c r="O34" s="473"/>
      <c r="P34" s="474"/>
      <c r="Q34" s="257"/>
    </row>
    <row r="35" spans="2:17" ht="27.75" customHeight="1">
      <c r="B35" s="256">
        <v>23</v>
      </c>
      <c r="C35" s="472" t="str">
        <f ca="1">" "&amp;FIXED(÷確認!O33*÷確認!P33,0)&amp;" / "&amp;FIXED(÷確認!O33,0)&amp;" ="</f>
        <v xml:space="preserve"> 199,143 / 981 =</v>
      </c>
      <c r="D35" s="473"/>
      <c r="E35" s="474"/>
      <c r="F35" s="257"/>
      <c r="G35" s="256">
        <v>53</v>
      </c>
      <c r="H35" s="472" t="str">
        <f ca="1">" "&amp;FIXED(÷確認!O63*÷確認!P63,0)&amp;" / "&amp;FIXED(÷確認!O63,0)&amp;" ="</f>
        <v xml:space="preserve"> 10,380,026,592 / 10,764 =</v>
      </c>
      <c r="I35" s="473"/>
      <c r="J35" s="473"/>
      <c r="K35" s="473"/>
      <c r="L35" s="473"/>
      <c r="M35" s="473"/>
      <c r="N35" s="473"/>
      <c r="O35" s="473"/>
      <c r="P35" s="474"/>
      <c r="Q35" s="257"/>
    </row>
    <row r="36" spans="2:17" ht="27.75" customHeight="1">
      <c r="B36" s="256">
        <v>24</v>
      </c>
      <c r="C36" s="472" t="str">
        <f ca="1">" "&amp;FIXED(÷確認!O34*÷確認!P34,0)&amp;" / "&amp;FIXED(÷確認!O34,0)&amp;" ="</f>
        <v xml:space="preserve"> 330,488 / 436 =</v>
      </c>
      <c r="D36" s="473"/>
      <c r="E36" s="474"/>
      <c r="F36" s="257"/>
      <c r="G36" s="256">
        <v>54</v>
      </c>
      <c r="H36" s="472" t="str">
        <f ca="1">" "&amp;FIXED(÷確認!O64*÷確認!P64,0)&amp;" / "&amp;FIXED(÷確認!O64,0)&amp;" ="</f>
        <v xml:space="preserve"> 57,575,502,720 / 76,320 =</v>
      </c>
      <c r="I36" s="473"/>
      <c r="J36" s="473"/>
      <c r="K36" s="473"/>
      <c r="L36" s="473"/>
      <c r="M36" s="473"/>
      <c r="N36" s="473"/>
      <c r="O36" s="473"/>
      <c r="P36" s="474"/>
      <c r="Q36" s="257"/>
    </row>
    <row r="37" spans="2:17" ht="27.75" customHeight="1">
      <c r="B37" s="256">
        <v>25</v>
      </c>
      <c r="C37" s="472" t="str">
        <f ca="1">" "&amp;FIXED(÷確認!O35*÷確認!P35,0)&amp;" / "&amp;FIXED(÷確認!O35,0)&amp;" ="</f>
        <v xml:space="preserve"> 210,275 / 325 =</v>
      </c>
      <c r="D37" s="473"/>
      <c r="E37" s="474"/>
      <c r="F37" s="257"/>
      <c r="G37" s="256">
        <v>55</v>
      </c>
      <c r="H37" s="472" t="str">
        <f ca="1">" "&amp;FIXED(÷確認!O65*÷確認!P65,0)&amp;" / "&amp;FIXED(÷確認!O65,0)&amp;" ="</f>
        <v xml:space="preserve"> 9,184,721,875 / 21,875 =</v>
      </c>
      <c r="I37" s="473"/>
      <c r="J37" s="473"/>
      <c r="K37" s="473"/>
      <c r="L37" s="473"/>
      <c r="M37" s="473"/>
      <c r="N37" s="473"/>
      <c r="O37" s="473"/>
      <c r="P37" s="474"/>
      <c r="Q37" s="257"/>
    </row>
    <row r="38" spans="2:17" ht="27.75" customHeight="1">
      <c r="B38" s="256">
        <v>26</v>
      </c>
      <c r="C38" s="472" t="str">
        <f ca="1">" "&amp;FIXED(÷確認!O36*÷確認!P36,0)&amp;" / "&amp;FIXED(÷確認!O36,0)&amp;" ="</f>
        <v xml:space="preserve"> 6,383,916 / 658 =</v>
      </c>
      <c r="D38" s="473"/>
      <c r="E38" s="474"/>
      <c r="F38" s="257"/>
      <c r="G38" s="256">
        <v>56</v>
      </c>
      <c r="H38" s="472" t="str">
        <f ca="1">" "&amp;FIXED(÷確認!O66*÷確認!P66,0)&amp;" / "&amp;FIXED(÷確認!O66,0)&amp;" ="</f>
        <v xml:space="preserve"> 18,008,198,520 / 96,538 =</v>
      </c>
      <c r="I38" s="473"/>
      <c r="J38" s="473"/>
      <c r="K38" s="473"/>
      <c r="L38" s="473"/>
      <c r="M38" s="473"/>
      <c r="N38" s="473"/>
      <c r="O38" s="473"/>
      <c r="P38" s="474"/>
      <c r="Q38" s="257"/>
    </row>
    <row r="39" spans="2:17" ht="27.75" customHeight="1">
      <c r="B39" s="256">
        <v>27</v>
      </c>
      <c r="C39" s="472" t="str">
        <f ca="1">" "&amp;FIXED(÷確認!O37*÷確認!P37,0)&amp;" / "&amp;FIXED(÷確認!O37,0)&amp;" ="</f>
        <v xml:space="preserve"> 438,471 / 103 =</v>
      </c>
      <c r="D39" s="473"/>
      <c r="E39" s="474"/>
      <c r="F39" s="257"/>
      <c r="G39" s="256">
        <v>57</v>
      </c>
      <c r="H39" s="472" t="str">
        <f ca="1">" "&amp;FIXED(÷確認!O67*÷確認!P67,0)&amp;" / "&amp;FIXED(÷確認!O67,0)&amp;" ="</f>
        <v xml:space="preserve"> 46,165,865,436 / 54,108 =</v>
      </c>
      <c r="I39" s="473"/>
      <c r="J39" s="473"/>
      <c r="K39" s="473"/>
      <c r="L39" s="473"/>
      <c r="M39" s="473"/>
      <c r="N39" s="473"/>
      <c r="O39" s="473"/>
      <c r="P39" s="474"/>
      <c r="Q39" s="257"/>
    </row>
    <row r="40" spans="2:17" ht="27.75" customHeight="1">
      <c r="B40" s="256">
        <v>28</v>
      </c>
      <c r="C40" s="472" t="str">
        <f ca="1">" "&amp;FIXED(÷確認!O38*÷確認!P38,0)&amp;" / "&amp;FIXED(÷確認!O38,0)&amp;" ="</f>
        <v xml:space="preserve"> 1,354,964 / 923 =</v>
      </c>
      <c r="D40" s="473"/>
      <c r="E40" s="474"/>
      <c r="F40" s="257"/>
      <c r="G40" s="256">
        <v>58</v>
      </c>
      <c r="H40" s="472" t="str">
        <f ca="1">" "&amp;FIXED(÷確認!O68*÷確認!P68,0)&amp;" / "&amp;FIXED(÷確認!O68,0)&amp;" ="</f>
        <v xml:space="preserve"> 62,189,363,490 / 98,542 =</v>
      </c>
      <c r="I40" s="473"/>
      <c r="J40" s="473"/>
      <c r="K40" s="473"/>
      <c r="L40" s="473"/>
      <c r="M40" s="473"/>
      <c r="N40" s="473"/>
      <c r="O40" s="473"/>
      <c r="P40" s="474"/>
      <c r="Q40" s="257"/>
    </row>
    <row r="41" spans="2:17" ht="27.75" customHeight="1">
      <c r="B41" s="256">
        <v>29</v>
      </c>
      <c r="C41" s="472" t="str">
        <f ca="1">" "&amp;FIXED(÷確認!O39*÷確認!P39,0)&amp;" / "&amp;FIXED(÷確認!O39,0)&amp;" ="</f>
        <v xml:space="preserve"> 1,148,752 / 214 =</v>
      </c>
      <c r="D41" s="473"/>
      <c r="E41" s="474"/>
      <c r="F41" s="257"/>
      <c r="G41" s="256">
        <v>59</v>
      </c>
      <c r="H41" s="472" t="str">
        <f ca="1">" "&amp;FIXED(÷確認!O69*÷確認!P69,0)&amp;" / "&amp;FIXED(÷確認!O69,0)&amp;" ="</f>
        <v xml:space="preserve"> 26,995,370,422 / 87,431 =</v>
      </c>
      <c r="I41" s="473"/>
      <c r="J41" s="473"/>
      <c r="K41" s="473"/>
      <c r="L41" s="473"/>
      <c r="M41" s="473"/>
      <c r="N41" s="473"/>
      <c r="O41" s="473"/>
      <c r="P41" s="474"/>
      <c r="Q41" s="257"/>
    </row>
    <row r="42" spans="2:17" ht="27.75" customHeight="1">
      <c r="B42" s="270">
        <v>30</v>
      </c>
      <c r="C42" s="483" t="str">
        <f ca="1">" "&amp;FIXED(÷確認!O40*÷確認!P40,0)&amp;" / "&amp;FIXED(÷確認!O40,0)&amp;" ="</f>
        <v xml:space="preserve"> 4,753,977 / 547 =</v>
      </c>
      <c r="D42" s="484"/>
      <c r="E42" s="485"/>
      <c r="F42" s="271"/>
      <c r="G42" s="270">
        <v>60</v>
      </c>
      <c r="H42" s="483" t="str">
        <f ca="1">" "&amp;FIXED(÷確認!O70*÷確認!P70,0)&amp;" / "&amp;FIXED(÷確認!O70,0)&amp;" ="</f>
        <v xml:space="preserve"> 31,982,542,282 / 43,097 =</v>
      </c>
      <c r="I42" s="484"/>
      <c r="J42" s="484"/>
      <c r="K42" s="484"/>
      <c r="L42" s="484"/>
      <c r="M42" s="484"/>
      <c r="N42" s="484"/>
      <c r="O42" s="484"/>
      <c r="P42" s="485"/>
      <c r="Q42" s="271"/>
    </row>
    <row r="43" spans="2:17" ht="16.5" customHeight="1">
      <c r="B43" s="272" t="s">
        <v>1873</v>
      </c>
      <c r="G43" s="273" t="s">
        <v>1806</v>
      </c>
    </row>
  </sheetData>
  <sheetProtection password="97B0" sheet="1" objects="1" scenarios="1"/>
  <mergeCells count="77">
    <mergeCell ref="C41:E41"/>
    <mergeCell ref="H41:P41"/>
    <mergeCell ref="C42:E42"/>
    <mergeCell ref="H42:P42"/>
    <mergeCell ref="C38:E38"/>
    <mergeCell ref="H38:P38"/>
    <mergeCell ref="C39:E39"/>
    <mergeCell ref="H39:P39"/>
    <mergeCell ref="C40:E40"/>
    <mergeCell ref="H40:P40"/>
    <mergeCell ref="C35:E35"/>
    <mergeCell ref="H35:P35"/>
    <mergeCell ref="C36:E36"/>
    <mergeCell ref="H36:P36"/>
    <mergeCell ref="C37:E37"/>
    <mergeCell ref="H37:P37"/>
    <mergeCell ref="C34:E34"/>
    <mergeCell ref="H34:P34"/>
    <mergeCell ref="C28:E28"/>
    <mergeCell ref="H28:P28"/>
    <mergeCell ref="C29:E29"/>
    <mergeCell ref="H29:P29"/>
    <mergeCell ref="C30:E30"/>
    <mergeCell ref="H30:P30"/>
    <mergeCell ref="C31:E31"/>
    <mergeCell ref="H31:P31"/>
    <mergeCell ref="C32:E32"/>
    <mergeCell ref="C33:E33"/>
    <mergeCell ref="H33:P33"/>
    <mergeCell ref="C25:E25"/>
    <mergeCell ref="H25:P25"/>
    <mergeCell ref="C26:E26"/>
    <mergeCell ref="H26:P26"/>
    <mergeCell ref="C27:E27"/>
    <mergeCell ref="H27:P27"/>
    <mergeCell ref="C17:E17"/>
    <mergeCell ref="H17:P17"/>
    <mergeCell ref="C24:E24"/>
    <mergeCell ref="H24:P24"/>
    <mergeCell ref="C18:E18"/>
    <mergeCell ref="H18:P18"/>
    <mergeCell ref="C19:E19"/>
    <mergeCell ref="H19:P19"/>
    <mergeCell ref="C20:E20"/>
    <mergeCell ref="H20:P20"/>
    <mergeCell ref="C21:E21"/>
    <mergeCell ref="H21:P21"/>
    <mergeCell ref="H22:P22"/>
    <mergeCell ref="C23:E23"/>
    <mergeCell ref="H23:P23"/>
    <mergeCell ref="C14:E14"/>
    <mergeCell ref="H14:P14"/>
    <mergeCell ref="C15:E15"/>
    <mergeCell ref="H15:P15"/>
    <mergeCell ref="C16:E16"/>
    <mergeCell ref="H16:P16"/>
    <mergeCell ref="C12:E12"/>
    <mergeCell ref="H12:P12"/>
    <mergeCell ref="C13:E13"/>
    <mergeCell ref="H13:P13"/>
    <mergeCell ref="B9:C9"/>
    <mergeCell ref="B10:C10"/>
    <mergeCell ref="J8:K10"/>
    <mergeCell ref="L8:L10"/>
    <mergeCell ref="M8:M10"/>
    <mergeCell ref="O8:O10"/>
    <mergeCell ref="P8:Q10"/>
    <mergeCell ref="O2:O6"/>
    <mergeCell ref="P2:Q6"/>
    <mergeCell ref="K3:M3"/>
    <mergeCell ref="K4:M4"/>
    <mergeCell ref="C5:H6"/>
    <mergeCell ref="K5:M5"/>
    <mergeCell ref="K6:M6"/>
    <mergeCell ref="C2:H3"/>
    <mergeCell ref="J2:J6"/>
    <mergeCell ref="K2:M2"/>
  </mergeCells>
  <phoneticPr fontId="6"/>
  <printOptions horizontalCentered="1"/>
  <pageMargins left="0" right="0" top="0.59055118110236227" bottom="0" header="0.91496062992126015" footer="0.31496062992126"/>
  <pageSetup paperSize="12" orientation="portrait" r:id="rId1"/>
  <headerFooter>
    <oddHeader>&amp;L&amp;144&amp;K999999 見
 本&amp;C&amp;82&amp;K999999
複
製
厳
禁&amp;R&amp;144&amp;K999999
み
ほ
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CF121"/>
  <sheetViews>
    <sheetView showGridLines="0" showRowColHeaders="0" workbookViewId="0">
      <selection activeCell="U5" sqref="U5:BL6"/>
    </sheetView>
  </sheetViews>
  <sheetFormatPr defaultRowHeight="13.5"/>
  <cols>
    <col min="1" max="1" width="1.25" style="274" customWidth="1"/>
    <col min="2" max="3" width="1.625" style="274" customWidth="1"/>
    <col min="4" max="83" width="1.375" style="274" customWidth="1"/>
    <col min="84" max="84" width="1.25" style="274" customWidth="1"/>
    <col min="85" max="90" width="9" style="274" customWidth="1"/>
    <col min="91" max="16384" width="9" style="274"/>
  </cols>
  <sheetData>
    <row r="1" spans="1:83" s="234" customFormat="1" ht="3.75" customHeight="1">
      <c r="B1" s="233"/>
      <c r="F1" s="235"/>
      <c r="G1" s="233"/>
      <c r="H1" s="236"/>
      <c r="I1" s="277"/>
      <c r="J1" s="277"/>
      <c r="K1" s="243"/>
      <c r="L1" s="243"/>
      <c r="M1" s="243"/>
      <c r="N1" s="243"/>
      <c r="O1" s="243"/>
      <c r="P1" s="243"/>
      <c r="Q1" s="278"/>
    </row>
    <row r="2" spans="1:83" s="234" customFormat="1" ht="12.75" customHeight="1">
      <c r="A2" s="243"/>
      <c r="B2" s="243"/>
      <c r="C2" s="275"/>
      <c r="D2" s="275"/>
      <c r="E2" s="275"/>
      <c r="F2" s="275"/>
      <c r="G2" s="275"/>
      <c r="H2" s="275"/>
      <c r="I2" s="279"/>
      <c r="J2" s="280"/>
      <c r="K2" s="277"/>
      <c r="L2" s="277"/>
      <c r="M2" s="277"/>
      <c r="N2" s="243"/>
      <c r="O2" s="280"/>
      <c r="P2" s="278"/>
      <c r="Q2" s="278"/>
      <c r="U2" s="466" t="str">
        <f>IF(実行メニュー!$D$2="","",実行メニュー!$D$2)</f>
        <v>日本珠算連盟・各地珠算連盟主催</v>
      </c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</row>
    <row r="3" spans="1:83" s="234" customFormat="1" ht="12.75" customHeight="1">
      <c r="A3" s="243"/>
      <c r="B3" s="243"/>
      <c r="C3" s="275"/>
      <c r="D3" s="275"/>
      <c r="E3" s="275"/>
      <c r="F3" s="275"/>
      <c r="G3" s="275"/>
      <c r="H3" s="275"/>
      <c r="I3" s="281"/>
      <c r="J3" s="280"/>
      <c r="K3" s="277"/>
      <c r="L3" s="277"/>
      <c r="M3" s="277"/>
      <c r="N3" s="240"/>
      <c r="O3" s="280"/>
      <c r="P3" s="278"/>
      <c r="Q3" s="278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</row>
    <row r="4" spans="1:83" s="234" customFormat="1" ht="12.75" customHeight="1">
      <c r="A4" s="243"/>
      <c r="B4" s="276"/>
      <c r="C4" s="242"/>
      <c r="D4" s="242"/>
      <c r="E4" s="242"/>
      <c r="F4" s="242"/>
      <c r="G4" s="242"/>
      <c r="H4" s="242"/>
      <c r="I4" s="243"/>
      <c r="J4" s="280"/>
      <c r="K4" s="277"/>
      <c r="L4" s="277"/>
      <c r="M4" s="277"/>
      <c r="N4" s="243"/>
      <c r="O4" s="280"/>
      <c r="P4" s="278"/>
      <c r="Q4" s="278"/>
    </row>
    <row r="5" spans="1:83" s="234" customFormat="1" ht="12.75" customHeight="1">
      <c r="B5" s="244"/>
      <c r="C5" s="286"/>
      <c r="D5" s="286"/>
      <c r="E5" s="286"/>
      <c r="F5" s="286"/>
      <c r="G5" s="286"/>
      <c r="H5" s="286"/>
      <c r="I5" s="245"/>
      <c r="J5" s="280"/>
      <c r="K5" s="277"/>
      <c r="L5" s="277"/>
      <c r="M5" s="277"/>
      <c r="N5" s="243"/>
      <c r="O5" s="280"/>
      <c r="P5" s="278"/>
      <c r="Q5" s="278"/>
      <c r="U5" s="462" t="str">
        <f>IF(実行メニュー!$D$4="","",実行メニュー!$D$4)</f>
        <v>全国そろばんコンクール練習問題</v>
      </c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</row>
    <row r="6" spans="1:83" s="234" customFormat="1" ht="12.75" customHeight="1" thickBot="1">
      <c r="B6" s="246"/>
      <c r="C6" s="286"/>
      <c r="D6" s="286"/>
      <c r="E6" s="286"/>
      <c r="F6" s="286"/>
      <c r="G6" s="286"/>
      <c r="H6" s="286"/>
      <c r="I6" s="247"/>
      <c r="J6" s="280"/>
      <c r="K6" s="277"/>
      <c r="L6" s="277"/>
      <c r="M6" s="277"/>
      <c r="N6" s="243"/>
      <c r="O6" s="280"/>
      <c r="P6" s="278"/>
      <c r="Q6" s="278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</row>
    <row r="7" spans="1:83" s="234" customFormat="1" ht="5.25" customHeight="1" thickTop="1">
      <c r="B7" s="246"/>
      <c r="C7" s="247"/>
      <c r="D7" s="247"/>
      <c r="E7" s="247"/>
      <c r="F7" s="247"/>
      <c r="G7" s="246"/>
      <c r="H7" s="247"/>
      <c r="I7" s="247"/>
      <c r="J7" s="247"/>
      <c r="K7" s="247"/>
      <c r="L7" s="243"/>
      <c r="M7" s="243"/>
      <c r="N7" s="243"/>
      <c r="O7" s="243"/>
      <c r="P7" s="243"/>
      <c r="Q7" s="247"/>
    </row>
    <row r="8" spans="1:83" s="234" customFormat="1" ht="21" customHeight="1">
      <c r="B8" s="246"/>
      <c r="C8" s="246"/>
      <c r="D8" s="246"/>
      <c r="E8" s="248"/>
      <c r="G8" s="246"/>
      <c r="I8" s="243"/>
      <c r="J8" s="282"/>
      <c r="K8" s="282"/>
      <c r="L8" s="280"/>
      <c r="M8" s="278"/>
      <c r="N8" s="243"/>
      <c r="O8" s="280"/>
      <c r="P8" s="278"/>
      <c r="Q8" s="278"/>
    </row>
    <row r="9" spans="1:83" s="234" customFormat="1" ht="21" customHeight="1">
      <c r="B9" s="475" t="str">
        <f>IF(実行メニュー!$K$6="","",実行メニュー!$K$6)</f>
        <v>第 1 回</v>
      </c>
      <c r="C9" s="475"/>
      <c r="D9" s="475"/>
      <c r="E9" s="475"/>
      <c r="F9" s="475"/>
      <c r="G9" s="475"/>
      <c r="H9" s="475"/>
      <c r="I9" s="475"/>
      <c r="J9" s="475"/>
      <c r="K9" s="475"/>
      <c r="L9" s="300"/>
      <c r="M9" s="278"/>
      <c r="N9" s="243"/>
      <c r="O9" s="280"/>
      <c r="P9" s="278"/>
      <c r="Q9" s="278"/>
      <c r="AF9" s="548" t="s">
        <v>1820</v>
      </c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8"/>
      <c r="BA9" s="548"/>
      <c r="BD9" s="250" t="s">
        <v>1800</v>
      </c>
    </row>
    <row r="10" spans="1:83" s="234" customFormat="1" ht="21" customHeight="1">
      <c r="B10" s="299"/>
      <c r="C10" s="299"/>
      <c r="D10" s="246"/>
      <c r="E10" s="348"/>
      <c r="F10" s="248"/>
      <c r="G10" s="246"/>
      <c r="H10" s="248"/>
      <c r="I10" s="283"/>
      <c r="J10" s="282"/>
      <c r="K10" s="282"/>
      <c r="L10" s="280"/>
      <c r="M10" s="278"/>
      <c r="N10" s="243"/>
      <c r="O10" s="280"/>
      <c r="P10" s="278"/>
      <c r="Q10" s="278"/>
    </row>
    <row r="11" spans="1:83" s="234" customFormat="1" ht="26.25" customHeight="1">
      <c r="B11" s="252"/>
      <c r="C11" s="252"/>
      <c r="D11" s="252" t="s">
        <v>1816</v>
      </c>
      <c r="F11" s="253"/>
      <c r="Q11" s="253"/>
      <c r="BB11" s="289" t="s">
        <v>1817</v>
      </c>
    </row>
    <row r="12" spans="1:83" s="290" customFormat="1" ht="16.5" customHeight="1">
      <c r="B12" s="526" t="s">
        <v>1808</v>
      </c>
      <c r="C12" s="527"/>
      <c r="D12" s="528">
        <v>1</v>
      </c>
      <c r="E12" s="528"/>
      <c r="F12" s="528"/>
      <c r="G12" s="528"/>
      <c r="H12" s="528"/>
      <c r="I12" s="528"/>
      <c r="J12" s="528"/>
      <c r="K12" s="528"/>
      <c r="L12" s="528"/>
      <c r="M12" s="528"/>
      <c r="N12" s="528">
        <v>2</v>
      </c>
      <c r="O12" s="528"/>
      <c r="P12" s="528"/>
      <c r="Q12" s="528"/>
      <c r="R12" s="528"/>
      <c r="S12" s="528"/>
      <c r="T12" s="528"/>
      <c r="U12" s="528"/>
      <c r="V12" s="528"/>
      <c r="W12" s="528"/>
      <c r="X12" s="528">
        <v>3</v>
      </c>
      <c r="Y12" s="528"/>
      <c r="Z12" s="528"/>
      <c r="AA12" s="528"/>
      <c r="AB12" s="528"/>
      <c r="AC12" s="528"/>
      <c r="AD12" s="528"/>
      <c r="AE12" s="528"/>
      <c r="AF12" s="528"/>
      <c r="AG12" s="528"/>
      <c r="AH12" s="528">
        <v>4</v>
      </c>
      <c r="AI12" s="528"/>
      <c r="AJ12" s="528"/>
      <c r="AK12" s="528"/>
      <c r="AL12" s="528"/>
      <c r="AM12" s="528"/>
      <c r="AN12" s="528"/>
      <c r="AO12" s="528"/>
      <c r="AP12" s="528"/>
      <c r="AQ12" s="528"/>
      <c r="AR12" s="528">
        <v>5</v>
      </c>
      <c r="AS12" s="528"/>
      <c r="AT12" s="528"/>
      <c r="AU12" s="528"/>
      <c r="AV12" s="528"/>
      <c r="AW12" s="528"/>
      <c r="AX12" s="528"/>
      <c r="AY12" s="528"/>
      <c r="AZ12" s="528"/>
      <c r="BA12" s="538"/>
      <c r="BB12" s="539">
        <v>6</v>
      </c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>
        <v>7</v>
      </c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9"/>
    </row>
    <row r="13" spans="1:83" s="290" customFormat="1" ht="21.75" customHeight="1">
      <c r="B13" s="516">
        <v>1</v>
      </c>
      <c r="C13" s="517"/>
      <c r="D13" s="506">
        <f>見確認!AU9</f>
        <v>69</v>
      </c>
      <c r="E13" s="506"/>
      <c r="F13" s="506"/>
      <c r="G13" s="506"/>
      <c r="H13" s="506"/>
      <c r="I13" s="506"/>
      <c r="J13" s="506"/>
      <c r="K13" s="506"/>
      <c r="L13" s="506"/>
      <c r="M13" s="506"/>
      <c r="N13" s="506">
        <f>見確認!AV9</f>
        <v>85</v>
      </c>
      <c r="O13" s="506"/>
      <c r="P13" s="506"/>
      <c r="Q13" s="506"/>
      <c r="R13" s="506"/>
      <c r="S13" s="506"/>
      <c r="T13" s="506"/>
      <c r="U13" s="506"/>
      <c r="V13" s="506"/>
      <c r="W13" s="506"/>
      <c r="X13" s="506">
        <f>見確認!AW9</f>
        <v>29</v>
      </c>
      <c r="Y13" s="506"/>
      <c r="Z13" s="506"/>
      <c r="AA13" s="506"/>
      <c r="AB13" s="506"/>
      <c r="AC13" s="506"/>
      <c r="AD13" s="506"/>
      <c r="AE13" s="506"/>
      <c r="AF13" s="506"/>
      <c r="AG13" s="506"/>
      <c r="AH13" s="506">
        <f>見確認!AX9</f>
        <v>76</v>
      </c>
      <c r="AI13" s="506"/>
      <c r="AJ13" s="506"/>
      <c r="AK13" s="506"/>
      <c r="AL13" s="506"/>
      <c r="AM13" s="506"/>
      <c r="AN13" s="506"/>
      <c r="AO13" s="506"/>
      <c r="AP13" s="506"/>
      <c r="AQ13" s="506"/>
      <c r="AR13" s="506">
        <f>見確認!AY9</f>
        <v>89</v>
      </c>
      <c r="AS13" s="506"/>
      <c r="AT13" s="506"/>
      <c r="AU13" s="506"/>
      <c r="AV13" s="506"/>
      <c r="AW13" s="506"/>
      <c r="AX13" s="506"/>
      <c r="AY13" s="506"/>
      <c r="AZ13" s="506"/>
      <c r="BA13" s="536"/>
      <c r="BB13" s="537">
        <f>見確認!AZ9</f>
        <v>971</v>
      </c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>
        <f>見確認!BA9</f>
        <v>501</v>
      </c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7"/>
    </row>
    <row r="14" spans="1:83" s="290" customFormat="1" ht="21.75" customHeight="1">
      <c r="B14" s="510">
        <v>2</v>
      </c>
      <c r="C14" s="511"/>
      <c r="D14" s="503">
        <f>見確認!AU10</f>
        <v>76</v>
      </c>
      <c r="E14" s="503"/>
      <c r="F14" s="503"/>
      <c r="G14" s="503"/>
      <c r="H14" s="503"/>
      <c r="I14" s="503"/>
      <c r="J14" s="503"/>
      <c r="K14" s="503"/>
      <c r="L14" s="503"/>
      <c r="M14" s="503"/>
      <c r="N14" s="503">
        <f>見確認!AV10</f>
        <v>96</v>
      </c>
      <c r="O14" s="503"/>
      <c r="P14" s="503"/>
      <c r="Q14" s="503"/>
      <c r="R14" s="503"/>
      <c r="S14" s="503"/>
      <c r="T14" s="503"/>
      <c r="U14" s="503"/>
      <c r="V14" s="503"/>
      <c r="W14" s="503"/>
      <c r="X14" s="503">
        <f>見確認!AW10</f>
        <v>63</v>
      </c>
      <c r="Y14" s="503"/>
      <c r="Z14" s="503"/>
      <c r="AA14" s="503"/>
      <c r="AB14" s="503"/>
      <c r="AC14" s="503"/>
      <c r="AD14" s="503"/>
      <c r="AE14" s="503"/>
      <c r="AF14" s="503"/>
      <c r="AG14" s="503"/>
      <c r="AH14" s="503">
        <f>見確認!AX10</f>
        <v>59</v>
      </c>
      <c r="AI14" s="503"/>
      <c r="AJ14" s="503"/>
      <c r="AK14" s="503"/>
      <c r="AL14" s="503"/>
      <c r="AM14" s="503"/>
      <c r="AN14" s="503"/>
      <c r="AO14" s="503"/>
      <c r="AP14" s="503"/>
      <c r="AQ14" s="503"/>
      <c r="AR14" s="503">
        <f>見確認!AY10</f>
        <v>91</v>
      </c>
      <c r="AS14" s="503"/>
      <c r="AT14" s="503"/>
      <c r="AU14" s="503"/>
      <c r="AV14" s="503"/>
      <c r="AW14" s="503"/>
      <c r="AX14" s="503"/>
      <c r="AY14" s="503"/>
      <c r="AZ14" s="503"/>
      <c r="BA14" s="534"/>
      <c r="BB14" s="535">
        <f>見確認!AZ10</f>
        <v>315</v>
      </c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>
        <f>見確認!BA10</f>
        <v>456</v>
      </c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  <c r="CE14" s="504"/>
    </row>
    <row r="15" spans="1:83" s="290" customFormat="1" ht="21.75" customHeight="1">
      <c r="B15" s="510">
        <v>3</v>
      </c>
      <c r="C15" s="511"/>
      <c r="D15" s="503">
        <f>見確認!AU11</f>
        <v>15</v>
      </c>
      <c r="E15" s="503"/>
      <c r="F15" s="503"/>
      <c r="G15" s="503"/>
      <c r="H15" s="503"/>
      <c r="I15" s="503"/>
      <c r="J15" s="503"/>
      <c r="K15" s="503"/>
      <c r="L15" s="503"/>
      <c r="M15" s="503"/>
      <c r="N15" s="503">
        <f>見確認!AV11</f>
        <v>18</v>
      </c>
      <c r="O15" s="503"/>
      <c r="P15" s="503"/>
      <c r="Q15" s="503"/>
      <c r="R15" s="503"/>
      <c r="S15" s="503"/>
      <c r="T15" s="503"/>
      <c r="U15" s="503"/>
      <c r="V15" s="503"/>
      <c r="W15" s="503"/>
      <c r="X15" s="503">
        <f>見確認!AW11</f>
        <v>37</v>
      </c>
      <c r="Y15" s="503"/>
      <c r="Z15" s="503"/>
      <c r="AA15" s="503"/>
      <c r="AB15" s="503"/>
      <c r="AC15" s="503"/>
      <c r="AD15" s="503"/>
      <c r="AE15" s="503"/>
      <c r="AF15" s="503"/>
      <c r="AG15" s="503"/>
      <c r="AH15" s="503">
        <f>見確認!AX11</f>
        <v>43</v>
      </c>
      <c r="AI15" s="503"/>
      <c r="AJ15" s="503"/>
      <c r="AK15" s="503"/>
      <c r="AL15" s="503"/>
      <c r="AM15" s="503"/>
      <c r="AN15" s="503"/>
      <c r="AO15" s="503"/>
      <c r="AP15" s="503"/>
      <c r="AQ15" s="503"/>
      <c r="AR15" s="503">
        <f>見確認!AY11</f>
        <v>90</v>
      </c>
      <c r="AS15" s="503"/>
      <c r="AT15" s="503"/>
      <c r="AU15" s="503"/>
      <c r="AV15" s="503"/>
      <c r="AW15" s="503"/>
      <c r="AX15" s="503"/>
      <c r="AY15" s="503"/>
      <c r="AZ15" s="503"/>
      <c r="BA15" s="534"/>
      <c r="BB15" s="535">
        <f>見確認!AZ11</f>
        <v>648</v>
      </c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>
        <f>見確認!BA11</f>
        <v>612</v>
      </c>
      <c r="BR15" s="503"/>
      <c r="BS15" s="503"/>
      <c r="BT15" s="503"/>
      <c r="BU15" s="503"/>
      <c r="BV15" s="503"/>
      <c r="BW15" s="503"/>
      <c r="BX15" s="503"/>
      <c r="BY15" s="503"/>
      <c r="BZ15" s="503"/>
      <c r="CA15" s="503"/>
      <c r="CB15" s="503"/>
      <c r="CC15" s="503"/>
      <c r="CD15" s="503"/>
      <c r="CE15" s="504"/>
    </row>
    <row r="16" spans="1:83" s="290" customFormat="1" ht="21.75" customHeight="1">
      <c r="B16" s="510">
        <v>4</v>
      </c>
      <c r="C16" s="511"/>
      <c r="D16" s="503">
        <f>見確認!AU12</f>
        <v>43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>
        <f>見確認!AV12</f>
        <v>27</v>
      </c>
      <c r="O16" s="503"/>
      <c r="P16" s="503"/>
      <c r="Q16" s="503"/>
      <c r="R16" s="503"/>
      <c r="S16" s="503"/>
      <c r="T16" s="503"/>
      <c r="U16" s="503"/>
      <c r="V16" s="503"/>
      <c r="W16" s="503"/>
      <c r="X16" s="503">
        <f>見確認!AW12</f>
        <v>-74</v>
      </c>
      <c r="Y16" s="503"/>
      <c r="Z16" s="503"/>
      <c r="AA16" s="503"/>
      <c r="AB16" s="503"/>
      <c r="AC16" s="503"/>
      <c r="AD16" s="503"/>
      <c r="AE16" s="503"/>
      <c r="AF16" s="503"/>
      <c r="AG16" s="503"/>
      <c r="AH16" s="503">
        <f>見確認!AX12</f>
        <v>87</v>
      </c>
      <c r="AI16" s="503"/>
      <c r="AJ16" s="503"/>
      <c r="AK16" s="503"/>
      <c r="AL16" s="503"/>
      <c r="AM16" s="503"/>
      <c r="AN16" s="503"/>
      <c r="AO16" s="503"/>
      <c r="AP16" s="503"/>
      <c r="AQ16" s="503"/>
      <c r="AR16" s="503">
        <f>見確認!AY12</f>
        <v>-12</v>
      </c>
      <c r="AS16" s="503"/>
      <c r="AT16" s="503"/>
      <c r="AU16" s="503"/>
      <c r="AV16" s="503"/>
      <c r="AW16" s="503"/>
      <c r="AX16" s="503"/>
      <c r="AY16" s="503"/>
      <c r="AZ16" s="503"/>
      <c r="BA16" s="534"/>
      <c r="BB16" s="535">
        <f>見確認!AZ12</f>
        <v>860</v>
      </c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>
        <f>見確認!BA12</f>
        <v>945</v>
      </c>
      <c r="BR16" s="503"/>
      <c r="BS16" s="503"/>
      <c r="BT16" s="503"/>
      <c r="BU16" s="503"/>
      <c r="BV16" s="503"/>
      <c r="BW16" s="503"/>
      <c r="BX16" s="503"/>
      <c r="BY16" s="503"/>
      <c r="BZ16" s="503"/>
      <c r="CA16" s="503"/>
      <c r="CB16" s="503"/>
      <c r="CC16" s="503"/>
      <c r="CD16" s="503"/>
      <c r="CE16" s="504"/>
    </row>
    <row r="17" spans="2:83" s="290" customFormat="1" ht="21.75" customHeight="1">
      <c r="B17" s="510">
        <v>5</v>
      </c>
      <c r="C17" s="511"/>
      <c r="D17" s="503">
        <f>見確認!AU13</f>
        <v>98</v>
      </c>
      <c r="E17" s="503"/>
      <c r="F17" s="503"/>
      <c r="G17" s="503"/>
      <c r="H17" s="503"/>
      <c r="I17" s="503"/>
      <c r="J17" s="503"/>
      <c r="K17" s="503"/>
      <c r="L17" s="503"/>
      <c r="M17" s="503"/>
      <c r="N17" s="503">
        <f>見確認!AV13</f>
        <v>52</v>
      </c>
      <c r="O17" s="503"/>
      <c r="P17" s="503"/>
      <c r="Q17" s="503"/>
      <c r="R17" s="503"/>
      <c r="S17" s="503"/>
      <c r="T17" s="503"/>
      <c r="U17" s="503"/>
      <c r="V17" s="503"/>
      <c r="W17" s="503"/>
      <c r="X17" s="503">
        <f>見確認!AW13</f>
        <v>52</v>
      </c>
      <c r="Y17" s="503"/>
      <c r="Z17" s="503"/>
      <c r="AA17" s="503"/>
      <c r="AB17" s="503"/>
      <c r="AC17" s="503"/>
      <c r="AD17" s="503"/>
      <c r="AE17" s="503"/>
      <c r="AF17" s="503"/>
      <c r="AG17" s="503"/>
      <c r="AH17" s="503">
        <f>見確認!AX13</f>
        <v>21</v>
      </c>
      <c r="AI17" s="503"/>
      <c r="AJ17" s="503"/>
      <c r="AK17" s="503"/>
      <c r="AL17" s="503"/>
      <c r="AM17" s="503"/>
      <c r="AN17" s="503"/>
      <c r="AO17" s="503"/>
      <c r="AP17" s="503"/>
      <c r="AQ17" s="503"/>
      <c r="AR17" s="503">
        <f>見確認!AY13</f>
        <v>-56</v>
      </c>
      <c r="AS17" s="503"/>
      <c r="AT17" s="503"/>
      <c r="AU17" s="503"/>
      <c r="AV17" s="503"/>
      <c r="AW17" s="503"/>
      <c r="AX17" s="503"/>
      <c r="AY17" s="503"/>
      <c r="AZ17" s="503"/>
      <c r="BA17" s="534"/>
      <c r="BB17" s="535">
        <f>見確認!AZ13</f>
        <v>759</v>
      </c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>
        <f>見確認!BA13</f>
        <v>-167</v>
      </c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4"/>
    </row>
    <row r="18" spans="2:83" s="290" customFormat="1" ht="21.75" customHeight="1">
      <c r="B18" s="510">
        <v>6</v>
      </c>
      <c r="C18" s="511"/>
      <c r="D18" s="540"/>
      <c r="E18" s="541"/>
      <c r="F18" s="541"/>
      <c r="G18" s="541"/>
      <c r="H18" s="541"/>
      <c r="I18" s="541"/>
      <c r="J18" s="541"/>
      <c r="K18" s="541"/>
      <c r="L18" s="541"/>
      <c r="M18" s="542"/>
      <c r="N18" s="503">
        <f>見確認!AV14</f>
        <v>74</v>
      </c>
      <c r="O18" s="503"/>
      <c r="P18" s="503"/>
      <c r="Q18" s="503"/>
      <c r="R18" s="503"/>
      <c r="S18" s="503"/>
      <c r="T18" s="503"/>
      <c r="U18" s="503"/>
      <c r="V18" s="503"/>
      <c r="W18" s="503"/>
      <c r="X18" s="503">
        <f>見確認!AW14</f>
        <v>96</v>
      </c>
      <c r="Y18" s="503"/>
      <c r="Z18" s="503"/>
      <c r="AA18" s="503"/>
      <c r="AB18" s="503"/>
      <c r="AC18" s="503"/>
      <c r="AD18" s="503"/>
      <c r="AE18" s="503"/>
      <c r="AF18" s="503"/>
      <c r="AG18" s="503"/>
      <c r="AH18" s="503">
        <f>見確認!AX14</f>
        <v>16</v>
      </c>
      <c r="AI18" s="503"/>
      <c r="AJ18" s="503"/>
      <c r="AK18" s="503"/>
      <c r="AL18" s="503"/>
      <c r="AM18" s="503"/>
      <c r="AN18" s="503"/>
      <c r="AO18" s="503"/>
      <c r="AP18" s="503"/>
      <c r="AQ18" s="503"/>
      <c r="AR18" s="503">
        <f>見確認!AY14</f>
        <v>67</v>
      </c>
      <c r="AS18" s="503"/>
      <c r="AT18" s="503"/>
      <c r="AU18" s="503"/>
      <c r="AV18" s="503"/>
      <c r="AW18" s="503"/>
      <c r="AX18" s="503"/>
      <c r="AY18" s="503"/>
      <c r="AZ18" s="503"/>
      <c r="BA18" s="534"/>
      <c r="BB18" s="535">
        <f>見確認!AZ14</f>
        <v>426</v>
      </c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>
        <f>見確認!BA14</f>
        <v>723</v>
      </c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4"/>
    </row>
    <row r="19" spans="2:83" s="290" customFormat="1" ht="21.75" customHeight="1">
      <c r="B19" s="510">
        <v>7</v>
      </c>
      <c r="C19" s="511"/>
      <c r="D19" s="540"/>
      <c r="E19" s="541"/>
      <c r="F19" s="541"/>
      <c r="G19" s="541"/>
      <c r="H19" s="541"/>
      <c r="I19" s="541"/>
      <c r="J19" s="541"/>
      <c r="K19" s="541"/>
      <c r="L19" s="541"/>
      <c r="M19" s="542"/>
      <c r="N19" s="503">
        <f>見確認!AV15</f>
        <v>29</v>
      </c>
      <c r="O19" s="503"/>
      <c r="P19" s="503"/>
      <c r="Q19" s="503"/>
      <c r="R19" s="503"/>
      <c r="S19" s="503"/>
      <c r="T19" s="503"/>
      <c r="U19" s="503"/>
      <c r="V19" s="503"/>
      <c r="W19" s="503"/>
      <c r="X19" s="503">
        <f>見確認!AW15</f>
        <v>-30</v>
      </c>
      <c r="Y19" s="503"/>
      <c r="Z19" s="503"/>
      <c r="AA19" s="503"/>
      <c r="AB19" s="503"/>
      <c r="AC19" s="503"/>
      <c r="AD19" s="503"/>
      <c r="AE19" s="503"/>
      <c r="AF19" s="503"/>
      <c r="AG19" s="503"/>
      <c r="AH19" s="503">
        <f>見確認!AX15</f>
        <v>54</v>
      </c>
      <c r="AI19" s="503"/>
      <c r="AJ19" s="503"/>
      <c r="AK19" s="503"/>
      <c r="AL19" s="503"/>
      <c r="AM19" s="503"/>
      <c r="AN19" s="503"/>
      <c r="AO19" s="503"/>
      <c r="AP19" s="503"/>
      <c r="AQ19" s="503"/>
      <c r="AR19" s="503">
        <f>見確認!AY15</f>
        <v>78</v>
      </c>
      <c r="AS19" s="503"/>
      <c r="AT19" s="503"/>
      <c r="AU19" s="503"/>
      <c r="AV19" s="503"/>
      <c r="AW19" s="503"/>
      <c r="AX19" s="503"/>
      <c r="AY19" s="503"/>
      <c r="AZ19" s="503"/>
      <c r="BA19" s="534"/>
      <c r="BB19" s="535">
        <f>見確認!AZ15</f>
        <v>204</v>
      </c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>
        <f>見確認!BA15</f>
        <v>-490</v>
      </c>
      <c r="BR19" s="503"/>
      <c r="BS19" s="503"/>
      <c r="BT19" s="503"/>
      <c r="BU19" s="503"/>
      <c r="BV19" s="503"/>
      <c r="BW19" s="503"/>
      <c r="BX19" s="503"/>
      <c r="BY19" s="503"/>
      <c r="BZ19" s="503"/>
      <c r="CA19" s="503"/>
      <c r="CB19" s="503"/>
      <c r="CC19" s="503"/>
      <c r="CD19" s="503"/>
      <c r="CE19" s="504"/>
    </row>
    <row r="20" spans="2:83" s="290" customFormat="1" ht="21.75" customHeight="1">
      <c r="B20" s="510">
        <v>8</v>
      </c>
      <c r="C20" s="511"/>
      <c r="D20" s="540"/>
      <c r="E20" s="541"/>
      <c r="F20" s="541"/>
      <c r="G20" s="541"/>
      <c r="H20" s="541"/>
      <c r="I20" s="541"/>
      <c r="J20" s="541"/>
      <c r="K20" s="541"/>
      <c r="L20" s="541"/>
      <c r="M20" s="542"/>
      <c r="N20" s="503">
        <f>見確認!AV16</f>
        <v>63</v>
      </c>
      <c r="O20" s="503"/>
      <c r="P20" s="503"/>
      <c r="Q20" s="503"/>
      <c r="R20" s="503"/>
      <c r="S20" s="503"/>
      <c r="T20" s="503"/>
      <c r="U20" s="503"/>
      <c r="V20" s="503"/>
      <c r="W20" s="503"/>
      <c r="X20" s="503">
        <f>見確認!AW16</f>
        <v>71</v>
      </c>
      <c r="Y20" s="503"/>
      <c r="Z20" s="503"/>
      <c r="AA20" s="503"/>
      <c r="AB20" s="503"/>
      <c r="AC20" s="503"/>
      <c r="AD20" s="503"/>
      <c r="AE20" s="503"/>
      <c r="AF20" s="503"/>
      <c r="AG20" s="503"/>
      <c r="AH20" s="503">
        <f>見確認!AX16</f>
        <v>65</v>
      </c>
      <c r="AI20" s="503"/>
      <c r="AJ20" s="503"/>
      <c r="AK20" s="503"/>
      <c r="AL20" s="503"/>
      <c r="AM20" s="503"/>
      <c r="AN20" s="503"/>
      <c r="AO20" s="503"/>
      <c r="AP20" s="503"/>
      <c r="AQ20" s="503"/>
      <c r="AR20" s="503">
        <f>見確認!AY16</f>
        <v>-25</v>
      </c>
      <c r="AS20" s="503"/>
      <c r="AT20" s="503"/>
      <c r="AU20" s="503"/>
      <c r="AV20" s="503"/>
      <c r="AW20" s="503"/>
      <c r="AX20" s="503"/>
      <c r="AY20" s="503"/>
      <c r="AZ20" s="503"/>
      <c r="BA20" s="534"/>
      <c r="BB20" s="535">
        <f>見確認!AZ16</f>
        <v>576</v>
      </c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>
        <f>見確認!BA16</f>
        <v>-389</v>
      </c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4"/>
    </row>
    <row r="21" spans="2:83" s="290" customFormat="1" ht="21.75" customHeight="1">
      <c r="B21" s="510">
        <v>9</v>
      </c>
      <c r="C21" s="511"/>
      <c r="D21" s="540"/>
      <c r="E21" s="541"/>
      <c r="F21" s="541"/>
      <c r="G21" s="541"/>
      <c r="H21" s="541"/>
      <c r="I21" s="541"/>
      <c r="J21" s="541"/>
      <c r="K21" s="541"/>
      <c r="L21" s="541"/>
      <c r="M21" s="542"/>
      <c r="N21" s="540"/>
      <c r="O21" s="541"/>
      <c r="P21" s="541"/>
      <c r="Q21" s="541"/>
      <c r="R21" s="541"/>
      <c r="S21" s="541"/>
      <c r="T21" s="541"/>
      <c r="U21" s="541"/>
      <c r="V21" s="541"/>
      <c r="W21" s="542"/>
      <c r="X21" s="540"/>
      <c r="Y21" s="541"/>
      <c r="Z21" s="541"/>
      <c r="AA21" s="541"/>
      <c r="AB21" s="541"/>
      <c r="AC21" s="541"/>
      <c r="AD21" s="541"/>
      <c r="AE21" s="541"/>
      <c r="AF21" s="541"/>
      <c r="AG21" s="542"/>
      <c r="AH21" s="503">
        <f>見確認!AX17</f>
        <v>98</v>
      </c>
      <c r="AI21" s="503"/>
      <c r="AJ21" s="503"/>
      <c r="AK21" s="503"/>
      <c r="AL21" s="503"/>
      <c r="AM21" s="503"/>
      <c r="AN21" s="503"/>
      <c r="AO21" s="503"/>
      <c r="AP21" s="503"/>
      <c r="AQ21" s="503"/>
      <c r="AR21" s="503">
        <f>見確認!AY17</f>
        <v>23</v>
      </c>
      <c r="AS21" s="503"/>
      <c r="AT21" s="503"/>
      <c r="AU21" s="503"/>
      <c r="AV21" s="503"/>
      <c r="AW21" s="503"/>
      <c r="AX21" s="503"/>
      <c r="AY21" s="503"/>
      <c r="AZ21" s="503"/>
      <c r="BA21" s="534"/>
      <c r="BB21" s="535">
        <f>見確認!AZ17</f>
        <v>537</v>
      </c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>
        <f>見確認!BA17</f>
        <v>278</v>
      </c>
      <c r="BR21" s="503"/>
      <c r="BS21" s="503"/>
      <c r="BT21" s="503"/>
      <c r="BU21" s="503"/>
      <c r="BV21" s="503"/>
      <c r="BW21" s="503"/>
      <c r="BX21" s="503"/>
      <c r="BY21" s="503"/>
      <c r="BZ21" s="503"/>
      <c r="CA21" s="503"/>
      <c r="CB21" s="503"/>
      <c r="CC21" s="503"/>
      <c r="CD21" s="503"/>
      <c r="CE21" s="504"/>
    </row>
    <row r="22" spans="2:83" s="290" customFormat="1" ht="21.75" customHeight="1">
      <c r="B22" s="512">
        <v>10</v>
      </c>
      <c r="C22" s="513"/>
      <c r="D22" s="543"/>
      <c r="E22" s="544"/>
      <c r="F22" s="544"/>
      <c r="G22" s="544"/>
      <c r="H22" s="544"/>
      <c r="I22" s="544"/>
      <c r="J22" s="544"/>
      <c r="K22" s="544"/>
      <c r="L22" s="544"/>
      <c r="M22" s="545"/>
      <c r="N22" s="543"/>
      <c r="O22" s="544"/>
      <c r="P22" s="544"/>
      <c r="Q22" s="544"/>
      <c r="R22" s="544"/>
      <c r="S22" s="544"/>
      <c r="T22" s="544"/>
      <c r="U22" s="544"/>
      <c r="V22" s="544"/>
      <c r="W22" s="545"/>
      <c r="X22" s="543"/>
      <c r="Y22" s="544"/>
      <c r="Z22" s="544"/>
      <c r="AA22" s="544"/>
      <c r="AB22" s="544"/>
      <c r="AC22" s="544"/>
      <c r="AD22" s="544"/>
      <c r="AE22" s="544"/>
      <c r="AF22" s="544"/>
      <c r="AG22" s="545"/>
      <c r="AH22" s="499">
        <f>見確認!AX18</f>
        <v>65</v>
      </c>
      <c r="AI22" s="499"/>
      <c r="AJ22" s="499"/>
      <c r="AK22" s="499"/>
      <c r="AL22" s="499"/>
      <c r="AM22" s="499"/>
      <c r="AN22" s="499"/>
      <c r="AO22" s="499"/>
      <c r="AP22" s="499"/>
      <c r="AQ22" s="499"/>
      <c r="AR22" s="499">
        <f>見確認!AY18</f>
        <v>45</v>
      </c>
      <c r="AS22" s="499"/>
      <c r="AT22" s="499"/>
      <c r="AU22" s="499"/>
      <c r="AV22" s="499"/>
      <c r="AW22" s="499"/>
      <c r="AX22" s="499"/>
      <c r="AY22" s="499"/>
      <c r="AZ22" s="499"/>
      <c r="BA22" s="532"/>
      <c r="BB22" s="533">
        <f>見確認!AZ18</f>
        <v>282</v>
      </c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>
        <f>見確認!BA18</f>
        <v>-560</v>
      </c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500"/>
    </row>
    <row r="23" spans="2:83" s="290" customFormat="1" ht="33.75" customHeight="1">
      <c r="B23" s="514" t="s">
        <v>1809</v>
      </c>
      <c r="C23" s="515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30"/>
      <c r="BB23" s="53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2"/>
    </row>
    <row r="24" spans="2:83" s="290" customFormat="1" ht="33.75" customHeight="1"/>
    <row r="25" spans="2:83" s="290" customFormat="1" ht="16.5" customHeight="1">
      <c r="B25" s="521" t="s">
        <v>1808</v>
      </c>
      <c r="C25" s="522"/>
      <c r="D25" s="518">
        <v>8</v>
      </c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>
        <v>9</v>
      </c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>
        <v>10</v>
      </c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>
        <v>11</v>
      </c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>
        <v>12</v>
      </c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8"/>
      <c r="CE25" s="519"/>
    </row>
    <row r="26" spans="2:83" s="290" customFormat="1" ht="21.75" customHeight="1">
      <c r="B26" s="516">
        <v>1</v>
      </c>
      <c r="C26" s="517"/>
      <c r="D26" s="506">
        <f>見確認!BB9</f>
        <v>6425</v>
      </c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>
        <f>見確認!BC9</f>
        <v>6891</v>
      </c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>
        <f>見確認!BD9</f>
        <v>5487</v>
      </c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>
        <f>見確認!AU23</f>
        <v>58326</v>
      </c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>
        <f>見確認!AV23</f>
        <v>28674</v>
      </c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7"/>
    </row>
    <row r="27" spans="2:83" s="290" customFormat="1" ht="21.75" customHeight="1">
      <c r="B27" s="510">
        <v>2</v>
      </c>
      <c r="C27" s="511"/>
      <c r="D27" s="503">
        <f>見確認!BB10</f>
        <v>4203</v>
      </c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>
        <f>見確認!BC10</f>
        <v>9124</v>
      </c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>
        <f>見確認!BD10</f>
        <v>6043</v>
      </c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>
        <f>見確認!AU24</f>
        <v>69437</v>
      </c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>
        <f>見確認!AV24</f>
        <v>96452</v>
      </c>
      <c r="BQ27" s="503"/>
      <c r="BR27" s="503"/>
      <c r="BS27" s="503"/>
      <c r="BT27" s="503"/>
      <c r="BU27" s="503"/>
      <c r="BV27" s="503"/>
      <c r="BW27" s="503"/>
      <c r="BX27" s="503"/>
      <c r="BY27" s="503"/>
      <c r="BZ27" s="503"/>
      <c r="CA27" s="503"/>
      <c r="CB27" s="503"/>
      <c r="CC27" s="503"/>
      <c r="CD27" s="503"/>
      <c r="CE27" s="504"/>
    </row>
    <row r="28" spans="2:83" s="290" customFormat="1" ht="21.75" customHeight="1">
      <c r="B28" s="510">
        <v>3</v>
      </c>
      <c r="C28" s="511"/>
      <c r="D28" s="503">
        <f>見確認!BB11</f>
        <v>2081</v>
      </c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>
        <f>見確認!BC11</f>
        <v>-1346</v>
      </c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>
        <f>見確認!BD11</f>
        <v>4821</v>
      </c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503"/>
      <c r="AX28" s="503"/>
      <c r="AY28" s="503"/>
      <c r="AZ28" s="503">
        <f>見確認!AU25</f>
        <v>-36104</v>
      </c>
      <c r="BA28" s="503"/>
      <c r="BB28" s="503"/>
      <c r="BC28" s="503"/>
      <c r="BD28" s="503"/>
      <c r="BE28" s="503"/>
      <c r="BF28" s="503"/>
      <c r="BG28" s="503"/>
      <c r="BH28" s="503"/>
      <c r="BI28" s="503"/>
      <c r="BJ28" s="503"/>
      <c r="BK28" s="503"/>
      <c r="BL28" s="503"/>
      <c r="BM28" s="503"/>
      <c r="BN28" s="503"/>
      <c r="BO28" s="503"/>
      <c r="BP28" s="503">
        <f>見確認!AV25</f>
        <v>73129</v>
      </c>
      <c r="BQ28" s="503"/>
      <c r="BR28" s="503"/>
      <c r="BS28" s="503"/>
      <c r="BT28" s="503"/>
      <c r="BU28" s="503"/>
      <c r="BV28" s="503"/>
      <c r="BW28" s="503"/>
      <c r="BX28" s="503"/>
      <c r="BY28" s="503"/>
      <c r="BZ28" s="503"/>
      <c r="CA28" s="503"/>
      <c r="CB28" s="503"/>
      <c r="CC28" s="503"/>
      <c r="CD28" s="503"/>
      <c r="CE28" s="504"/>
    </row>
    <row r="29" spans="2:83" s="290" customFormat="1" ht="21.75" customHeight="1">
      <c r="B29" s="510">
        <v>4</v>
      </c>
      <c r="C29" s="511"/>
      <c r="D29" s="503">
        <f>見確認!BB12</f>
        <v>3192</v>
      </c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>
        <f>見確認!BC12</f>
        <v>-4679</v>
      </c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>
        <f>見確認!BD12</f>
        <v>2609</v>
      </c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>
        <f>見確認!AU26</f>
        <v>81659</v>
      </c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>
        <f>見確認!AV26</f>
        <v>17563</v>
      </c>
      <c r="BQ29" s="503"/>
      <c r="BR29" s="503"/>
      <c r="BS29" s="503"/>
      <c r="BT29" s="503"/>
      <c r="BU29" s="503"/>
      <c r="BV29" s="503"/>
      <c r="BW29" s="503"/>
      <c r="BX29" s="503"/>
      <c r="BY29" s="503"/>
      <c r="BZ29" s="503"/>
      <c r="CA29" s="503"/>
      <c r="CB29" s="503"/>
      <c r="CC29" s="503"/>
      <c r="CD29" s="503"/>
      <c r="CE29" s="504"/>
    </row>
    <row r="30" spans="2:83" s="290" customFormat="1" ht="21.75" customHeight="1">
      <c r="B30" s="510">
        <v>5</v>
      </c>
      <c r="C30" s="511"/>
      <c r="D30" s="503">
        <f>見確認!BB13</f>
        <v>9758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>
        <f>見確認!BC13</f>
        <v>7902</v>
      </c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>
        <f>見確認!BD13</f>
        <v>3710</v>
      </c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>
        <f>見確認!AU27</f>
        <v>-47215</v>
      </c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>
        <f>見確認!AV27</f>
        <v>84230</v>
      </c>
      <c r="BQ30" s="503"/>
      <c r="BR30" s="503"/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3"/>
      <c r="CE30" s="504"/>
    </row>
    <row r="31" spans="2:83" s="290" customFormat="1" ht="21.75" customHeight="1">
      <c r="B31" s="510">
        <v>6</v>
      </c>
      <c r="C31" s="511"/>
      <c r="D31" s="503">
        <f>見確認!BB14</f>
        <v>6869</v>
      </c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>
        <f>見確認!BC14</f>
        <v>5649</v>
      </c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>
        <f>見確認!BD14</f>
        <v>1598</v>
      </c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>
        <f>見確認!AU28</f>
        <v>25093</v>
      </c>
      <c r="BA31" s="503"/>
      <c r="BB31" s="503"/>
      <c r="BC31" s="503"/>
      <c r="BD31" s="503"/>
      <c r="BE31" s="503"/>
      <c r="BF31" s="503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>
        <f>見確認!AV28</f>
        <v>39785</v>
      </c>
      <c r="BQ31" s="503"/>
      <c r="BR31" s="503"/>
      <c r="BS31" s="503"/>
      <c r="BT31" s="503"/>
      <c r="BU31" s="503"/>
      <c r="BV31" s="503"/>
      <c r="BW31" s="503"/>
      <c r="BX31" s="503"/>
      <c r="BY31" s="503"/>
      <c r="BZ31" s="503"/>
      <c r="CA31" s="503"/>
      <c r="CB31" s="503"/>
      <c r="CC31" s="503"/>
      <c r="CD31" s="503"/>
      <c r="CE31" s="504"/>
    </row>
    <row r="32" spans="2:83" s="290" customFormat="1" ht="21.75" customHeight="1">
      <c r="B32" s="510">
        <v>7</v>
      </c>
      <c r="C32" s="511"/>
      <c r="D32" s="503">
        <f>見確認!BB15</f>
        <v>1970</v>
      </c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>
        <f>見確認!BC15</f>
        <v>5780</v>
      </c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>
        <f>見確認!BD15</f>
        <v>5932</v>
      </c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>
        <f>見確認!AU29</f>
        <v>14982</v>
      </c>
      <c r="BA32" s="503"/>
      <c r="BB32" s="503"/>
      <c r="BC32" s="503"/>
      <c r="BD32" s="503"/>
      <c r="BE32" s="503"/>
      <c r="BF32" s="503"/>
      <c r="BG32" s="503"/>
      <c r="BH32" s="503"/>
      <c r="BI32" s="503"/>
      <c r="BJ32" s="503"/>
      <c r="BK32" s="503"/>
      <c r="BL32" s="503"/>
      <c r="BM32" s="503"/>
      <c r="BN32" s="503"/>
      <c r="BO32" s="503"/>
      <c r="BP32" s="503">
        <f>見確認!AV29</f>
        <v>95341</v>
      </c>
      <c r="BQ32" s="503"/>
      <c r="BR32" s="503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D32" s="503"/>
      <c r="CE32" s="504"/>
    </row>
    <row r="33" spans="2:83" s="290" customFormat="1" ht="21.75" customHeight="1">
      <c r="B33" s="510">
        <v>8</v>
      </c>
      <c r="C33" s="511"/>
      <c r="D33" s="503">
        <f>見確認!BB16</f>
        <v>9780</v>
      </c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>
        <f>見確認!BC16</f>
        <v>-2457</v>
      </c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>
        <f>見確認!BD16</f>
        <v>7154</v>
      </c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>
        <f>見確認!AU30</f>
        <v>23871</v>
      </c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>
        <f>見確認!AV30</f>
        <v>64328</v>
      </c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4"/>
    </row>
    <row r="34" spans="2:83" s="290" customFormat="1" ht="21.75" customHeight="1">
      <c r="B34" s="510">
        <v>9</v>
      </c>
      <c r="C34" s="511"/>
      <c r="D34" s="503">
        <f>見確認!BB17</f>
        <v>7536</v>
      </c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>
        <f>見確認!BC17</f>
        <v>2235</v>
      </c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>
        <f>見確認!BD17</f>
        <v>8265</v>
      </c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503"/>
      <c r="AX34" s="503"/>
      <c r="AY34" s="503"/>
      <c r="AZ34" s="503">
        <f>見確認!AU31</f>
        <v>-54183</v>
      </c>
      <c r="BA34" s="503"/>
      <c r="BB34" s="503"/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3"/>
      <c r="BO34" s="503"/>
      <c r="BP34" s="503">
        <f>見確認!AV31</f>
        <v>40896</v>
      </c>
      <c r="BQ34" s="503"/>
      <c r="BR34" s="503"/>
      <c r="BS34" s="503"/>
      <c r="BT34" s="503"/>
      <c r="BU34" s="503"/>
      <c r="BV34" s="503"/>
      <c r="BW34" s="503"/>
      <c r="BX34" s="503"/>
      <c r="BY34" s="503"/>
      <c r="BZ34" s="503"/>
      <c r="CA34" s="503"/>
      <c r="CB34" s="503"/>
      <c r="CC34" s="503"/>
      <c r="CD34" s="503"/>
      <c r="CE34" s="504"/>
    </row>
    <row r="35" spans="2:83" s="290" customFormat="1" ht="21.75" customHeight="1">
      <c r="B35" s="512">
        <v>10</v>
      </c>
      <c r="C35" s="513"/>
      <c r="D35" s="499">
        <f>見確認!BB18</f>
        <v>8647</v>
      </c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>
        <f>見確認!BC18</f>
        <v>-3568</v>
      </c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>
        <f>見確認!BD18</f>
        <v>1825</v>
      </c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>
        <f>見確認!AU32</f>
        <v>-70548</v>
      </c>
      <c r="BA35" s="499"/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499"/>
      <c r="BM35" s="499"/>
      <c r="BN35" s="499"/>
      <c r="BO35" s="499"/>
      <c r="BP35" s="499">
        <f>見確認!AV32</f>
        <v>62018</v>
      </c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499"/>
      <c r="CB35" s="499"/>
      <c r="CC35" s="499"/>
      <c r="CD35" s="499"/>
      <c r="CE35" s="500"/>
    </row>
    <row r="36" spans="2:83" s="290" customFormat="1" ht="33.75" customHeight="1">
      <c r="B36" s="514" t="s">
        <v>1809</v>
      </c>
      <c r="C36" s="515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5"/>
    </row>
    <row r="37" spans="2:83" s="290" customFormat="1" ht="33.75" customHeight="1"/>
    <row r="38" spans="2:83" s="290" customFormat="1" ht="16.5" customHeight="1">
      <c r="B38" s="521" t="s">
        <v>1808</v>
      </c>
      <c r="C38" s="522"/>
      <c r="D38" s="518">
        <v>13</v>
      </c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>
        <v>14</v>
      </c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>
        <v>15</v>
      </c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>
        <v>16</v>
      </c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>
        <v>17</v>
      </c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9"/>
    </row>
    <row r="39" spans="2:83" s="290" customFormat="1" ht="21.75" customHeight="1">
      <c r="B39" s="516">
        <v>1</v>
      </c>
      <c r="C39" s="517"/>
      <c r="D39" s="506">
        <f>見確認!AW23</f>
        <v>730416</v>
      </c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>
        <f>見確認!AX23</f>
        <v>971532</v>
      </c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>
        <f>見確認!AY23</f>
        <v>893564</v>
      </c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>
        <f>見確認!AZ23</f>
        <v>7162059</v>
      </c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>
        <f>見確認!BA23</f>
        <v>8954706</v>
      </c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7"/>
    </row>
    <row r="40" spans="2:83" s="290" customFormat="1" ht="21.75" customHeight="1">
      <c r="B40" s="510">
        <v>2</v>
      </c>
      <c r="C40" s="511"/>
      <c r="D40" s="503">
        <f>見確認!AW24</f>
        <v>952638</v>
      </c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>
        <f>見確認!AX24</f>
        <v>748209</v>
      </c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3">
        <f>見確認!AY24</f>
        <v>782453</v>
      </c>
      <c r="AK40" s="503"/>
      <c r="AL40" s="503"/>
      <c r="AM40" s="503"/>
      <c r="AN40" s="503"/>
      <c r="AO40" s="503"/>
      <c r="AP40" s="503"/>
      <c r="AQ40" s="503"/>
      <c r="AR40" s="503"/>
      <c r="AS40" s="503"/>
      <c r="AT40" s="503"/>
      <c r="AU40" s="503"/>
      <c r="AV40" s="503"/>
      <c r="AW40" s="503"/>
      <c r="AX40" s="503"/>
      <c r="AY40" s="503"/>
      <c r="AZ40" s="503">
        <f>見確認!AZ24</f>
        <v>3728615</v>
      </c>
      <c r="BA40" s="503"/>
      <c r="BB40" s="503"/>
      <c r="BC40" s="503"/>
      <c r="BD40" s="503"/>
      <c r="BE40" s="503"/>
      <c r="BF40" s="503"/>
      <c r="BG40" s="503"/>
      <c r="BH40" s="503"/>
      <c r="BI40" s="503"/>
      <c r="BJ40" s="503"/>
      <c r="BK40" s="503"/>
      <c r="BL40" s="503"/>
      <c r="BM40" s="503"/>
      <c r="BN40" s="503"/>
      <c r="BO40" s="503"/>
      <c r="BP40" s="503">
        <f>見確認!BA24</f>
        <v>9176928</v>
      </c>
      <c r="BQ40" s="503"/>
      <c r="BR40" s="503"/>
      <c r="BS40" s="503"/>
      <c r="BT40" s="503"/>
      <c r="BU40" s="503"/>
      <c r="BV40" s="503"/>
      <c r="BW40" s="503"/>
      <c r="BX40" s="503"/>
      <c r="BY40" s="503"/>
      <c r="BZ40" s="503"/>
      <c r="CA40" s="503"/>
      <c r="CB40" s="503"/>
      <c r="CC40" s="503"/>
      <c r="CD40" s="503"/>
      <c r="CE40" s="504"/>
    </row>
    <row r="41" spans="2:83" s="290" customFormat="1" ht="21.75" customHeight="1">
      <c r="B41" s="510">
        <v>3</v>
      </c>
      <c r="C41" s="511"/>
      <c r="D41" s="503">
        <f>見確認!AW25</f>
        <v>-174850</v>
      </c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>
        <f>見確認!AX25</f>
        <v>304865</v>
      </c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>
        <f>見確認!AY25</f>
        <v>-348019</v>
      </c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503"/>
      <c r="AY41" s="503"/>
      <c r="AZ41" s="503">
        <f>見確認!AZ25</f>
        <v>5940837</v>
      </c>
      <c r="BA41" s="503"/>
      <c r="BB41" s="503"/>
      <c r="BC41" s="503"/>
      <c r="BD41" s="503"/>
      <c r="BE41" s="503"/>
      <c r="BF41" s="503"/>
      <c r="BG41" s="503"/>
      <c r="BH41" s="503"/>
      <c r="BI41" s="503"/>
      <c r="BJ41" s="503"/>
      <c r="BK41" s="503"/>
      <c r="BL41" s="503"/>
      <c r="BM41" s="503"/>
      <c r="BN41" s="503"/>
      <c r="BO41" s="503"/>
      <c r="BP41" s="503">
        <f>見確認!BA25</f>
        <v>-1096732</v>
      </c>
      <c r="BQ41" s="503"/>
      <c r="BR41" s="503"/>
      <c r="BS41" s="503"/>
      <c r="BT41" s="503"/>
      <c r="BU41" s="503"/>
      <c r="BV41" s="503"/>
      <c r="BW41" s="503"/>
      <c r="BX41" s="503"/>
      <c r="BY41" s="503"/>
      <c r="BZ41" s="503"/>
      <c r="CA41" s="503"/>
      <c r="CB41" s="503"/>
      <c r="CC41" s="503"/>
      <c r="CD41" s="503"/>
      <c r="CE41" s="504"/>
    </row>
    <row r="42" spans="2:83" s="290" customFormat="1" ht="21.75" customHeight="1">
      <c r="B42" s="510">
        <v>4</v>
      </c>
      <c r="C42" s="511"/>
      <c r="D42" s="503">
        <f>見確認!AW26</f>
        <v>903684</v>
      </c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>
        <f>見確認!AX26</f>
        <v>293754</v>
      </c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>
        <f>見確認!AY26</f>
        <v>-237908</v>
      </c>
      <c r="AK42" s="503"/>
      <c r="AL42" s="503"/>
      <c r="AM42" s="503"/>
      <c r="AN42" s="503"/>
      <c r="AO42" s="503"/>
      <c r="AP42" s="503"/>
      <c r="AQ42" s="503"/>
      <c r="AR42" s="503"/>
      <c r="AS42" s="503"/>
      <c r="AT42" s="503"/>
      <c r="AU42" s="503"/>
      <c r="AV42" s="503"/>
      <c r="AW42" s="503"/>
      <c r="AX42" s="503"/>
      <c r="AY42" s="503"/>
      <c r="AZ42" s="503">
        <f>見確認!AZ26</f>
        <v>9384271</v>
      </c>
      <c r="BA42" s="503"/>
      <c r="BB42" s="503"/>
      <c r="BC42" s="503"/>
      <c r="BD42" s="503"/>
      <c r="BE42" s="503"/>
      <c r="BF42" s="503"/>
      <c r="BG42" s="503"/>
      <c r="BH42" s="503"/>
      <c r="BI42" s="503"/>
      <c r="BJ42" s="503"/>
      <c r="BK42" s="503"/>
      <c r="BL42" s="503"/>
      <c r="BM42" s="503"/>
      <c r="BN42" s="503"/>
      <c r="BO42" s="503"/>
      <c r="BP42" s="503">
        <f>見確認!BA26</f>
        <v>9065817</v>
      </c>
      <c r="BQ42" s="503"/>
      <c r="BR42" s="503"/>
      <c r="BS42" s="503"/>
      <c r="BT42" s="503"/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4"/>
    </row>
    <row r="43" spans="2:83" s="290" customFormat="1" ht="21.75" customHeight="1">
      <c r="B43" s="510">
        <v>5</v>
      </c>
      <c r="C43" s="511"/>
      <c r="D43" s="503">
        <f>見確認!AW27</f>
        <v>-518294</v>
      </c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>
        <f>見確認!AX27</f>
        <v>182643</v>
      </c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>
        <f>見確認!AY27</f>
        <v>815786</v>
      </c>
      <c r="AK43" s="503"/>
      <c r="AL43" s="503"/>
      <c r="AM43" s="503"/>
      <c r="AN43" s="503"/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3"/>
      <c r="AZ43" s="503">
        <f>見確認!AZ27</f>
        <v>4839726</v>
      </c>
      <c r="BA43" s="503"/>
      <c r="BB43" s="503"/>
      <c r="BC43" s="503"/>
      <c r="BD43" s="503"/>
      <c r="BE43" s="503"/>
      <c r="BF43" s="503"/>
      <c r="BG43" s="503"/>
      <c r="BH43" s="503"/>
      <c r="BI43" s="503"/>
      <c r="BJ43" s="503"/>
      <c r="BK43" s="503"/>
      <c r="BL43" s="503"/>
      <c r="BM43" s="503"/>
      <c r="BN43" s="503"/>
      <c r="BO43" s="503"/>
      <c r="BP43" s="503">
        <f>見確認!BA27</f>
        <v>5621473</v>
      </c>
      <c r="BQ43" s="503"/>
      <c r="BR43" s="503"/>
      <c r="BS43" s="503"/>
      <c r="BT43" s="503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4"/>
    </row>
    <row r="44" spans="2:83" s="290" customFormat="1" ht="21.75" customHeight="1">
      <c r="B44" s="510">
        <v>6</v>
      </c>
      <c r="C44" s="511"/>
      <c r="D44" s="503">
        <f>見確認!AW28</f>
        <v>-396072</v>
      </c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>
        <f>見確認!AX28</f>
        <v>637198</v>
      </c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>
        <f>見確認!AY28</f>
        <v>-459120</v>
      </c>
      <c r="AK44" s="503"/>
      <c r="AL44" s="503"/>
      <c r="AM44" s="503"/>
      <c r="AN44" s="503"/>
      <c r="AO44" s="503"/>
      <c r="AP44" s="503"/>
      <c r="AQ44" s="503"/>
      <c r="AR44" s="503"/>
      <c r="AS44" s="503"/>
      <c r="AT44" s="503"/>
      <c r="AU44" s="503"/>
      <c r="AV44" s="503"/>
      <c r="AW44" s="503"/>
      <c r="AX44" s="503"/>
      <c r="AY44" s="503"/>
      <c r="AZ44" s="503">
        <f>見確認!AZ28</f>
        <v>7495382</v>
      </c>
      <c r="BA44" s="503"/>
      <c r="BB44" s="503"/>
      <c r="BC44" s="503"/>
      <c r="BD44" s="503"/>
      <c r="BE44" s="503"/>
      <c r="BF44" s="503"/>
      <c r="BG44" s="503"/>
      <c r="BH44" s="503"/>
      <c r="BI44" s="503"/>
      <c r="BJ44" s="503"/>
      <c r="BK44" s="503"/>
      <c r="BL44" s="503"/>
      <c r="BM44" s="503"/>
      <c r="BN44" s="503"/>
      <c r="BO44" s="503"/>
      <c r="BP44" s="503">
        <f>見確認!BA28</f>
        <v>-4510362</v>
      </c>
      <c r="BQ44" s="503"/>
      <c r="BR44" s="503"/>
      <c r="BS44" s="503"/>
      <c r="BT44" s="503"/>
      <c r="BU44" s="503"/>
      <c r="BV44" s="503"/>
      <c r="BW44" s="503"/>
      <c r="BX44" s="503"/>
      <c r="BY44" s="503"/>
      <c r="BZ44" s="503"/>
      <c r="CA44" s="503"/>
      <c r="CB44" s="503"/>
      <c r="CC44" s="503"/>
      <c r="CD44" s="503"/>
      <c r="CE44" s="504"/>
    </row>
    <row r="45" spans="2:83" s="290" customFormat="1" ht="21.75" customHeight="1">
      <c r="B45" s="510">
        <v>7</v>
      </c>
      <c r="C45" s="511"/>
      <c r="D45" s="503">
        <f>見確認!AW29</f>
        <v>563749</v>
      </c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>
        <f>見確認!AX29</f>
        <v>960421</v>
      </c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>
        <f>見確認!AY29</f>
        <v>904675</v>
      </c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3"/>
      <c r="AW45" s="503"/>
      <c r="AX45" s="503"/>
      <c r="AY45" s="503"/>
      <c r="AZ45" s="503">
        <f>見確認!AZ29</f>
        <v>8273160</v>
      </c>
      <c r="BA45" s="503"/>
      <c r="BB45" s="503"/>
      <c r="BC45" s="503"/>
      <c r="BD45" s="503"/>
      <c r="BE45" s="503"/>
      <c r="BF45" s="503"/>
      <c r="BG45" s="503"/>
      <c r="BH45" s="503"/>
      <c r="BI45" s="503"/>
      <c r="BJ45" s="503"/>
      <c r="BK45" s="503"/>
      <c r="BL45" s="503"/>
      <c r="BM45" s="503"/>
      <c r="BN45" s="503"/>
      <c r="BO45" s="503"/>
      <c r="BP45" s="503">
        <f>見確認!BA29</f>
        <v>7843695</v>
      </c>
      <c r="BQ45" s="503"/>
      <c r="BR45" s="503"/>
      <c r="BS45" s="503"/>
      <c r="BT45" s="503"/>
      <c r="BU45" s="503"/>
      <c r="BV45" s="503"/>
      <c r="BW45" s="503"/>
      <c r="BX45" s="503"/>
      <c r="BY45" s="503"/>
      <c r="BZ45" s="503"/>
      <c r="CA45" s="503"/>
      <c r="CB45" s="503"/>
      <c r="CC45" s="503"/>
      <c r="CD45" s="503"/>
      <c r="CE45" s="504"/>
    </row>
    <row r="46" spans="2:83" s="290" customFormat="1" ht="21.75" customHeight="1">
      <c r="B46" s="510">
        <v>8</v>
      </c>
      <c r="C46" s="511"/>
      <c r="D46" s="503">
        <f>見確認!AW30</f>
        <v>629305</v>
      </c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>
        <f>見確認!AX30</f>
        <v>415976</v>
      </c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>
        <f>見確認!AY30</f>
        <v>530412</v>
      </c>
      <c r="AK46" s="503"/>
      <c r="AL46" s="503"/>
      <c r="AM46" s="503"/>
      <c r="AN46" s="503"/>
      <c r="AO46" s="503"/>
      <c r="AP46" s="503"/>
      <c r="AQ46" s="503"/>
      <c r="AR46" s="503"/>
      <c r="AS46" s="503"/>
      <c r="AT46" s="503"/>
      <c r="AU46" s="503"/>
      <c r="AV46" s="503"/>
      <c r="AW46" s="503"/>
      <c r="AX46" s="503"/>
      <c r="AY46" s="503"/>
      <c r="AZ46" s="503">
        <f>見確認!AZ30</f>
        <v>6051948</v>
      </c>
      <c r="BA46" s="503"/>
      <c r="BB46" s="503"/>
      <c r="BC46" s="503"/>
      <c r="BD46" s="503"/>
      <c r="BE46" s="503"/>
      <c r="BF46" s="503"/>
      <c r="BG46" s="503"/>
      <c r="BH46" s="503"/>
      <c r="BI46" s="503"/>
      <c r="BJ46" s="503"/>
      <c r="BK46" s="503"/>
      <c r="BL46" s="503"/>
      <c r="BM46" s="503"/>
      <c r="BN46" s="503"/>
      <c r="BO46" s="503"/>
      <c r="BP46" s="503">
        <f>見確認!BA30</f>
        <v>-2398140</v>
      </c>
      <c r="BQ46" s="503"/>
      <c r="BR46" s="503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4"/>
    </row>
    <row r="47" spans="2:83" s="290" customFormat="1" ht="21.75" customHeight="1">
      <c r="B47" s="510">
        <v>9</v>
      </c>
      <c r="C47" s="511"/>
      <c r="D47" s="503">
        <f>見確認!AW31</f>
        <v>-407183</v>
      </c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>
        <f>見確認!AX31</f>
        <v>193452</v>
      </c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>
        <f>見確認!AY31</f>
        <v>-560231</v>
      </c>
      <c r="AK47" s="503"/>
      <c r="AL47" s="503"/>
      <c r="AM47" s="503"/>
      <c r="AN47" s="503"/>
      <c r="AO47" s="503"/>
      <c r="AP47" s="503"/>
      <c r="AQ47" s="503"/>
      <c r="AR47" s="503"/>
      <c r="AS47" s="503"/>
      <c r="AT47" s="503"/>
      <c r="AU47" s="503"/>
      <c r="AV47" s="503"/>
      <c r="AW47" s="503"/>
      <c r="AX47" s="503"/>
      <c r="AY47" s="503"/>
      <c r="AZ47" s="503">
        <f>見確認!AZ31</f>
        <v>2617504</v>
      </c>
      <c r="BA47" s="503"/>
      <c r="BB47" s="503"/>
      <c r="BC47" s="503"/>
      <c r="BD47" s="503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>
        <f>見確認!BA31</f>
        <v>-3409251</v>
      </c>
      <c r="BQ47" s="503"/>
      <c r="BR47" s="503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4"/>
    </row>
    <row r="48" spans="2:83" s="290" customFormat="1" ht="21.75" customHeight="1">
      <c r="B48" s="512">
        <v>10</v>
      </c>
      <c r="C48" s="513"/>
      <c r="D48" s="499">
        <f>見確認!AW32</f>
        <v>285961</v>
      </c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>
        <f>見確認!AX32</f>
        <v>859310</v>
      </c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>
        <f>見確認!AY32</f>
        <v>671342</v>
      </c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>
        <f>見確認!AZ32</f>
        <v>2781506</v>
      </c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499"/>
      <c r="BM48" s="499"/>
      <c r="BN48" s="499"/>
      <c r="BO48" s="499"/>
      <c r="BP48" s="499">
        <f>見確認!BA32</f>
        <v>1287039</v>
      </c>
      <c r="BQ48" s="499"/>
      <c r="BR48" s="499"/>
      <c r="BS48" s="499"/>
      <c r="BT48" s="499"/>
      <c r="BU48" s="499"/>
      <c r="BV48" s="499"/>
      <c r="BW48" s="499"/>
      <c r="BX48" s="499"/>
      <c r="BY48" s="499"/>
      <c r="BZ48" s="499"/>
      <c r="CA48" s="499"/>
      <c r="CB48" s="499"/>
      <c r="CC48" s="499"/>
      <c r="CD48" s="499"/>
      <c r="CE48" s="500"/>
    </row>
    <row r="49" spans="2:84" s="290" customFormat="1" ht="33.75" customHeight="1">
      <c r="B49" s="514" t="s">
        <v>1809</v>
      </c>
      <c r="C49" s="515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  <c r="BK49" s="524"/>
      <c r="BL49" s="524"/>
      <c r="BM49" s="524"/>
      <c r="BN49" s="524"/>
      <c r="BO49" s="524"/>
      <c r="BP49" s="524"/>
      <c r="BQ49" s="524"/>
      <c r="BR49" s="524"/>
      <c r="BS49" s="524"/>
      <c r="BT49" s="524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5"/>
    </row>
    <row r="50" spans="2:84" s="290" customFormat="1" ht="13.5" customHeight="1">
      <c r="B50" s="272" t="s">
        <v>1873</v>
      </c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</row>
    <row r="51" spans="2:84" s="290" customFormat="1" ht="13.5" customHeight="1">
      <c r="B51" s="272"/>
    </row>
    <row r="52" spans="2:84" s="235" customFormat="1" ht="3.75" customHeight="1">
      <c r="B52" s="233"/>
      <c r="G52" s="233"/>
      <c r="H52" s="237"/>
      <c r="I52" s="237"/>
      <c r="J52" s="237"/>
    </row>
    <row r="53" spans="2:84" s="235" customFormat="1" ht="12.75" customHeight="1">
      <c r="B53" s="278"/>
      <c r="C53" s="291"/>
      <c r="D53" s="291"/>
      <c r="E53" s="291"/>
      <c r="F53" s="291"/>
      <c r="G53" s="291"/>
      <c r="H53" s="291"/>
      <c r="I53" s="279"/>
      <c r="J53" s="280"/>
      <c r="K53" s="277"/>
      <c r="L53" s="277"/>
      <c r="M53" s="277"/>
      <c r="N53" s="278"/>
      <c r="O53" s="280"/>
      <c r="P53" s="278"/>
      <c r="Q53" s="278"/>
      <c r="R53" s="278"/>
      <c r="S53" s="278"/>
      <c r="AZ53" s="486" t="s">
        <v>1789</v>
      </c>
      <c r="BA53" s="487"/>
      <c r="BB53" s="498" t="s">
        <v>1810</v>
      </c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8"/>
      <c r="BQ53" s="292"/>
      <c r="BR53" s="486" t="s">
        <v>1791</v>
      </c>
      <c r="BS53" s="487"/>
      <c r="BT53" s="454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55"/>
      <c r="CF53" s="339"/>
    </row>
    <row r="54" spans="2:84" s="235" customFormat="1" ht="12.75" customHeight="1">
      <c r="B54" s="278"/>
      <c r="C54" s="291"/>
      <c r="D54" s="291"/>
      <c r="E54" s="291"/>
      <c r="F54" s="291"/>
      <c r="G54" s="291"/>
      <c r="H54" s="291"/>
      <c r="I54" s="281"/>
      <c r="J54" s="280"/>
      <c r="K54" s="277"/>
      <c r="L54" s="277"/>
      <c r="M54" s="277"/>
      <c r="N54" s="240"/>
      <c r="O54" s="280"/>
      <c r="P54" s="278"/>
      <c r="Q54" s="278"/>
      <c r="R54" s="278"/>
      <c r="S54" s="278"/>
      <c r="AZ54" s="488"/>
      <c r="BA54" s="489"/>
      <c r="BB54" s="546" t="s">
        <v>1811</v>
      </c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1"/>
      <c r="BQ54" s="292"/>
      <c r="BR54" s="488"/>
      <c r="BS54" s="489"/>
      <c r="BT54" s="456"/>
      <c r="BU54" s="493"/>
      <c r="BV54" s="493"/>
      <c r="BW54" s="493"/>
      <c r="BX54" s="493"/>
      <c r="BY54" s="493"/>
      <c r="BZ54" s="493"/>
      <c r="CA54" s="493"/>
      <c r="CB54" s="493"/>
      <c r="CC54" s="493"/>
      <c r="CD54" s="493"/>
      <c r="CE54" s="457"/>
      <c r="CF54" s="339"/>
    </row>
    <row r="55" spans="2:84" s="235" customFormat="1" ht="12.75" customHeight="1">
      <c r="B55" s="276"/>
      <c r="C55" s="242"/>
      <c r="D55" s="242"/>
      <c r="E55" s="242"/>
      <c r="F55" s="242"/>
      <c r="G55" s="242"/>
      <c r="H55" s="242"/>
      <c r="I55" s="278"/>
      <c r="J55" s="280"/>
      <c r="K55" s="277"/>
      <c r="L55" s="277"/>
      <c r="M55" s="277"/>
      <c r="N55" s="278"/>
      <c r="O55" s="280"/>
      <c r="P55" s="278"/>
      <c r="Q55" s="278"/>
      <c r="R55" s="278"/>
      <c r="S55" s="278"/>
      <c r="AZ55" s="488"/>
      <c r="BA55" s="489"/>
      <c r="BB55" s="546" t="s">
        <v>1812</v>
      </c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1"/>
      <c r="BQ55" s="292"/>
      <c r="BR55" s="488"/>
      <c r="BS55" s="489"/>
      <c r="BT55" s="456"/>
      <c r="BU55" s="493"/>
      <c r="BV55" s="493"/>
      <c r="BW55" s="493"/>
      <c r="BX55" s="493"/>
      <c r="BY55" s="493"/>
      <c r="BZ55" s="493"/>
      <c r="CA55" s="493"/>
      <c r="CB55" s="493"/>
      <c r="CC55" s="493"/>
      <c r="CD55" s="493"/>
      <c r="CE55" s="457"/>
      <c r="CF55" s="339"/>
    </row>
    <row r="56" spans="2:84" s="235" customFormat="1" ht="12.75" customHeight="1">
      <c r="B56" s="284"/>
      <c r="C56" s="286"/>
      <c r="D56" s="286"/>
      <c r="E56" s="286"/>
      <c r="F56" s="286"/>
      <c r="G56" s="286"/>
      <c r="H56" s="286"/>
      <c r="I56" s="245"/>
      <c r="J56" s="280"/>
      <c r="K56" s="277"/>
      <c r="L56" s="277"/>
      <c r="M56" s="277"/>
      <c r="N56" s="278"/>
      <c r="O56" s="280"/>
      <c r="P56" s="278"/>
      <c r="Q56" s="278"/>
      <c r="R56" s="278"/>
      <c r="S56" s="278"/>
      <c r="AZ56" s="488"/>
      <c r="BA56" s="489"/>
      <c r="BB56" s="546" t="s">
        <v>1813</v>
      </c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1"/>
      <c r="BQ56" s="292"/>
      <c r="BR56" s="488"/>
      <c r="BS56" s="489"/>
      <c r="BT56" s="456"/>
      <c r="BU56" s="493"/>
      <c r="BV56" s="493"/>
      <c r="BW56" s="493"/>
      <c r="BX56" s="493"/>
      <c r="BY56" s="493"/>
      <c r="BZ56" s="493"/>
      <c r="CA56" s="493"/>
      <c r="CB56" s="493"/>
      <c r="CC56" s="493"/>
      <c r="CD56" s="493"/>
      <c r="CE56" s="457"/>
      <c r="CF56" s="339"/>
    </row>
    <row r="57" spans="2:84" s="235" customFormat="1" ht="12.75" customHeight="1">
      <c r="B57" s="285"/>
      <c r="C57" s="286"/>
      <c r="D57" s="286"/>
      <c r="E57" s="286"/>
      <c r="F57" s="286"/>
      <c r="G57" s="286"/>
      <c r="H57" s="286"/>
      <c r="I57" s="247"/>
      <c r="J57" s="280"/>
      <c r="K57" s="277"/>
      <c r="L57" s="277"/>
      <c r="M57" s="277"/>
      <c r="N57" s="278"/>
      <c r="O57" s="280"/>
      <c r="P57" s="278"/>
      <c r="Q57" s="278"/>
      <c r="R57" s="278"/>
      <c r="S57" s="278"/>
      <c r="AZ57" s="490"/>
      <c r="BA57" s="491"/>
      <c r="BB57" s="547" t="s">
        <v>1814</v>
      </c>
      <c r="BC57" s="464"/>
      <c r="BD57" s="464"/>
      <c r="BE57" s="464"/>
      <c r="BF57" s="464"/>
      <c r="BG57" s="464"/>
      <c r="BH57" s="464"/>
      <c r="BI57" s="464"/>
      <c r="BJ57" s="464"/>
      <c r="BK57" s="464"/>
      <c r="BL57" s="464"/>
      <c r="BM57" s="464"/>
      <c r="BN57" s="464"/>
      <c r="BO57" s="464"/>
      <c r="BP57" s="465"/>
      <c r="BQ57" s="292"/>
      <c r="BR57" s="490"/>
      <c r="BS57" s="491"/>
      <c r="BT57" s="458"/>
      <c r="BU57" s="494"/>
      <c r="BV57" s="494"/>
      <c r="BW57" s="494"/>
      <c r="BX57" s="494"/>
      <c r="BY57" s="494"/>
      <c r="BZ57" s="494"/>
      <c r="CA57" s="494"/>
      <c r="CB57" s="494"/>
      <c r="CC57" s="494"/>
      <c r="CD57" s="494"/>
      <c r="CE57" s="459"/>
      <c r="CF57" s="339"/>
    </row>
    <row r="58" spans="2:84" s="235" customFormat="1" ht="5.25" customHeight="1">
      <c r="B58" s="285"/>
      <c r="C58" s="247"/>
      <c r="D58" s="247"/>
      <c r="E58" s="247"/>
      <c r="F58" s="247"/>
      <c r="G58" s="285"/>
      <c r="H58" s="247"/>
      <c r="I58" s="247"/>
      <c r="J58" s="247"/>
      <c r="K58" s="247"/>
      <c r="L58" s="278"/>
      <c r="M58" s="278"/>
      <c r="N58" s="278"/>
      <c r="O58" s="278"/>
      <c r="P58" s="278"/>
      <c r="Q58" s="247"/>
      <c r="R58" s="278"/>
      <c r="S58" s="278"/>
      <c r="CF58" s="278"/>
    </row>
    <row r="59" spans="2:84" s="235" customFormat="1" ht="21" customHeight="1">
      <c r="B59" s="285"/>
      <c r="C59" s="285"/>
      <c r="D59" s="285"/>
      <c r="E59" s="293"/>
      <c r="F59" s="278"/>
      <c r="G59" s="285"/>
      <c r="H59" s="278"/>
      <c r="I59" s="278"/>
      <c r="J59" s="282"/>
      <c r="K59" s="282"/>
      <c r="L59" s="280"/>
      <c r="M59" s="278"/>
      <c r="N59" s="278"/>
      <c r="O59" s="280"/>
      <c r="P59" s="278"/>
      <c r="Q59" s="278"/>
      <c r="R59" s="278"/>
      <c r="S59" s="278"/>
      <c r="AZ59" s="477" t="s">
        <v>1815</v>
      </c>
      <c r="BA59" s="478"/>
      <c r="BB59" s="478"/>
      <c r="BC59" s="478"/>
      <c r="BD59" s="478"/>
      <c r="BE59" s="478"/>
      <c r="BF59" s="495"/>
      <c r="BG59" s="486" t="s">
        <v>1797</v>
      </c>
      <c r="BH59" s="487"/>
      <c r="BI59" s="454"/>
      <c r="BJ59" s="492"/>
      <c r="BK59" s="492"/>
      <c r="BL59" s="492"/>
      <c r="BM59" s="492"/>
      <c r="BN59" s="492"/>
      <c r="BO59" s="492"/>
      <c r="BP59" s="492"/>
      <c r="BQ59" s="455"/>
      <c r="BR59" s="486" t="s">
        <v>1798</v>
      </c>
      <c r="BS59" s="487"/>
      <c r="BT59" s="454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55"/>
      <c r="CF59" s="339"/>
    </row>
    <row r="60" spans="2:84" s="235" customFormat="1" ht="21" customHeight="1">
      <c r="B60" s="475" t="str">
        <f>B9</f>
        <v>第 1 回</v>
      </c>
      <c r="C60" s="475"/>
      <c r="D60" s="475"/>
      <c r="E60" s="475"/>
      <c r="F60" s="475"/>
      <c r="G60" s="475"/>
      <c r="H60" s="475"/>
      <c r="I60" s="475"/>
      <c r="J60" s="475"/>
      <c r="K60" s="475"/>
      <c r="L60" s="300"/>
      <c r="M60" s="278"/>
      <c r="N60" s="278"/>
      <c r="O60" s="280"/>
      <c r="P60" s="278"/>
      <c r="Q60" s="278"/>
      <c r="R60" s="278"/>
      <c r="S60" s="278"/>
      <c r="AZ60" s="479"/>
      <c r="BA60" s="480"/>
      <c r="BB60" s="480"/>
      <c r="BC60" s="480"/>
      <c r="BD60" s="480"/>
      <c r="BE60" s="480"/>
      <c r="BF60" s="496"/>
      <c r="BG60" s="488"/>
      <c r="BH60" s="489"/>
      <c r="BI60" s="456"/>
      <c r="BJ60" s="493"/>
      <c r="BK60" s="493"/>
      <c r="BL60" s="493"/>
      <c r="BM60" s="493"/>
      <c r="BN60" s="493"/>
      <c r="BO60" s="493"/>
      <c r="BP60" s="493"/>
      <c r="BQ60" s="457"/>
      <c r="BR60" s="488"/>
      <c r="BS60" s="489"/>
      <c r="BT60" s="456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57"/>
      <c r="CF60" s="339"/>
    </row>
    <row r="61" spans="2:84" s="235" customFormat="1" ht="21" customHeight="1">
      <c r="B61" s="287"/>
      <c r="C61" s="287"/>
      <c r="D61" s="285"/>
      <c r="E61" s="294"/>
      <c r="F61" s="293"/>
      <c r="G61" s="285"/>
      <c r="H61" s="293"/>
      <c r="I61" s="293"/>
      <c r="J61" s="282"/>
      <c r="K61" s="282"/>
      <c r="L61" s="280"/>
      <c r="M61" s="278"/>
      <c r="N61" s="278"/>
      <c r="O61" s="280"/>
      <c r="P61" s="278"/>
      <c r="Q61" s="278"/>
      <c r="R61" s="278"/>
      <c r="S61" s="278"/>
      <c r="AZ61" s="481"/>
      <c r="BA61" s="482"/>
      <c r="BB61" s="482"/>
      <c r="BC61" s="482"/>
      <c r="BD61" s="482"/>
      <c r="BE61" s="482"/>
      <c r="BF61" s="497"/>
      <c r="BG61" s="490"/>
      <c r="BH61" s="491"/>
      <c r="BI61" s="458"/>
      <c r="BJ61" s="494"/>
      <c r="BK61" s="494"/>
      <c r="BL61" s="494"/>
      <c r="BM61" s="494"/>
      <c r="BN61" s="494"/>
      <c r="BO61" s="494"/>
      <c r="BP61" s="494"/>
      <c r="BQ61" s="459"/>
      <c r="BR61" s="490"/>
      <c r="BS61" s="491"/>
      <c r="BT61" s="458"/>
      <c r="BU61" s="494"/>
      <c r="BV61" s="494"/>
      <c r="BW61" s="494"/>
      <c r="BX61" s="494"/>
      <c r="BY61" s="494"/>
      <c r="BZ61" s="494"/>
      <c r="CA61" s="494"/>
      <c r="CB61" s="494"/>
      <c r="CC61" s="494"/>
      <c r="CD61" s="494"/>
      <c r="CE61" s="459"/>
      <c r="CF61" s="339"/>
    </row>
    <row r="62" spans="2:84" s="235" customFormat="1" ht="26.25" customHeight="1">
      <c r="B62" s="295"/>
      <c r="F62" s="296"/>
      <c r="Q62" s="296"/>
    </row>
    <row r="63" spans="2:84" s="290" customFormat="1" ht="16.5" customHeight="1">
      <c r="B63" s="526" t="s">
        <v>1808</v>
      </c>
      <c r="C63" s="527"/>
      <c r="D63" s="528">
        <v>18</v>
      </c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>
        <v>19</v>
      </c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>
        <v>20</v>
      </c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>
        <v>21</v>
      </c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>
        <v>22</v>
      </c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9"/>
    </row>
    <row r="64" spans="2:84" s="290" customFormat="1" ht="21.75" customHeight="1">
      <c r="B64" s="516">
        <v>1</v>
      </c>
      <c r="C64" s="517"/>
      <c r="D64" s="506">
        <f>見確認!BB23</f>
        <v>17943085</v>
      </c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>
        <f>見確認!BC23</f>
        <v>84621593</v>
      </c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>
        <f>見確認!BD23</f>
        <v>85304691</v>
      </c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>
        <f>見確認!AU37</f>
        <v>715942360</v>
      </c>
      <c r="BA64" s="506"/>
      <c r="BB64" s="506"/>
      <c r="BC64" s="506"/>
      <c r="BD64" s="506"/>
      <c r="BE64" s="506"/>
      <c r="BF64" s="506"/>
      <c r="BG64" s="506"/>
      <c r="BH64" s="506"/>
      <c r="BI64" s="506"/>
      <c r="BJ64" s="506"/>
      <c r="BK64" s="506"/>
      <c r="BL64" s="506"/>
      <c r="BM64" s="506"/>
      <c r="BN64" s="506"/>
      <c r="BO64" s="506"/>
      <c r="BP64" s="506">
        <f>見確認!AV37</f>
        <v>693051728</v>
      </c>
      <c r="BQ64" s="506"/>
      <c r="BR64" s="506"/>
      <c r="BS64" s="506"/>
      <c r="BT64" s="506"/>
      <c r="BU64" s="506"/>
      <c r="BV64" s="506"/>
      <c r="BW64" s="506"/>
      <c r="BX64" s="506"/>
      <c r="BY64" s="506"/>
      <c r="BZ64" s="506"/>
      <c r="CA64" s="506"/>
      <c r="CB64" s="506"/>
      <c r="CC64" s="506"/>
      <c r="CD64" s="506"/>
      <c r="CE64" s="507"/>
    </row>
    <row r="65" spans="2:83" s="290" customFormat="1" ht="21.75" customHeight="1">
      <c r="B65" s="510">
        <v>2</v>
      </c>
      <c r="C65" s="511"/>
      <c r="D65" s="503">
        <f>見確認!BB24</f>
        <v>73509641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>
        <f>見確認!BC24</f>
        <v>16843715</v>
      </c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>
        <f>見確認!BD24</f>
        <v>30859146</v>
      </c>
      <c r="AK65" s="503"/>
      <c r="AL65" s="503"/>
      <c r="AM65" s="503"/>
      <c r="AN65" s="503"/>
      <c r="AO65" s="503"/>
      <c r="AP65" s="503"/>
      <c r="AQ65" s="503"/>
      <c r="AR65" s="503"/>
      <c r="AS65" s="503"/>
      <c r="AT65" s="503"/>
      <c r="AU65" s="503"/>
      <c r="AV65" s="503"/>
      <c r="AW65" s="503"/>
      <c r="AX65" s="503"/>
      <c r="AY65" s="503"/>
      <c r="AZ65" s="503">
        <f>見確認!AU38</f>
        <v>-159386704</v>
      </c>
      <c r="BA65" s="503"/>
      <c r="BB65" s="503"/>
      <c r="BC65" s="503"/>
      <c r="BD65" s="503"/>
      <c r="BE65" s="503"/>
      <c r="BF65" s="503"/>
      <c r="BG65" s="503"/>
      <c r="BH65" s="503"/>
      <c r="BI65" s="503"/>
      <c r="BJ65" s="503"/>
      <c r="BK65" s="503"/>
      <c r="BL65" s="503"/>
      <c r="BM65" s="503"/>
      <c r="BN65" s="503"/>
      <c r="BO65" s="503"/>
      <c r="BP65" s="503">
        <f>見確認!AV38</f>
        <v>259617384</v>
      </c>
      <c r="BQ65" s="503"/>
      <c r="BR65" s="503"/>
      <c r="BS65" s="503"/>
      <c r="BT65" s="503"/>
      <c r="BU65" s="503"/>
      <c r="BV65" s="503"/>
      <c r="BW65" s="503"/>
      <c r="BX65" s="503"/>
      <c r="BY65" s="503"/>
      <c r="BZ65" s="503"/>
      <c r="CA65" s="503"/>
      <c r="CB65" s="503"/>
      <c r="CC65" s="503"/>
      <c r="CD65" s="503"/>
      <c r="CE65" s="504"/>
    </row>
    <row r="66" spans="2:83" s="290" customFormat="1" ht="21.75" customHeight="1">
      <c r="B66" s="510">
        <v>3</v>
      </c>
      <c r="C66" s="511"/>
      <c r="D66" s="503">
        <f>見確認!BB25</f>
        <v>39165207</v>
      </c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>
        <f>見確認!BC25</f>
        <v>95732604</v>
      </c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>
        <f>見確認!BD25</f>
        <v>29748035</v>
      </c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3"/>
      <c r="AW66" s="503"/>
      <c r="AX66" s="503"/>
      <c r="AY66" s="503"/>
      <c r="AZ66" s="503">
        <f>見確認!AU39</f>
        <v>937164582</v>
      </c>
      <c r="BA66" s="503"/>
      <c r="BB66" s="503"/>
      <c r="BC66" s="503"/>
      <c r="BD66" s="503"/>
      <c r="BE66" s="503"/>
      <c r="BF66" s="503"/>
      <c r="BG66" s="503"/>
      <c r="BH66" s="503"/>
      <c r="BI66" s="503"/>
      <c r="BJ66" s="503"/>
      <c r="BK66" s="503"/>
      <c r="BL66" s="503"/>
      <c r="BM66" s="503"/>
      <c r="BN66" s="503"/>
      <c r="BO66" s="503"/>
      <c r="BP66" s="503">
        <f>見確認!AV39</f>
        <v>537495162</v>
      </c>
      <c r="BQ66" s="503"/>
      <c r="BR66" s="503"/>
      <c r="BS66" s="503"/>
      <c r="BT66" s="503"/>
      <c r="BU66" s="503"/>
      <c r="BV66" s="503"/>
      <c r="BW66" s="503"/>
      <c r="BX66" s="503"/>
      <c r="BY66" s="503"/>
      <c r="BZ66" s="503"/>
      <c r="CA66" s="503"/>
      <c r="CB66" s="503"/>
      <c r="CC66" s="503"/>
      <c r="CD66" s="503"/>
      <c r="CE66" s="504"/>
    </row>
    <row r="67" spans="2:83" s="290" customFormat="1" ht="21.75" customHeight="1">
      <c r="B67" s="510">
        <v>4</v>
      </c>
      <c r="C67" s="511"/>
      <c r="D67" s="503">
        <f>見確認!BB26</f>
        <v>46832974</v>
      </c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3">
        <f>見確認!BC26</f>
        <v>-40287159</v>
      </c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>
        <f>見確認!BD26</f>
        <v>41960257</v>
      </c>
      <c r="AK67" s="503"/>
      <c r="AL67" s="503"/>
      <c r="AM67" s="503"/>
      <c r="AN67" s="503"/>
      <c r="AO67" s="503"/>
      <c r="AP67" s="503"/>
      <c r="AQ67" s="503"/>
      <c r="AR67" s="503"/>
      <c r="AS67" s="503"/>
      <c r="AT67" s="503"/>
      <c r="AU67" s="503"/>
      <c r="AV67" s="503"/>
      <c r="AW67" s="503"/>
      <c r="AX67" s="503"/>
      <c r="AY67" s="503"/>
      <c r="AZ67" s="503">
        <f>見確認!AU40</f>
        <v>826053471</v>
      </c>
      <c r="BA67" s="503"/>
      <c r="BB67" s="503"/>
      <c r="BC67" s="503"/>
      <c r="BD67" s="503"/>
      <c r="BE67" s="503"/>
      <c r="BF67" s="503"/>
      <c r="BG67" s="503"/>
      <c r="BH67" s="503"/>
      <c r="BI67" s="503"/>
      <c r="BJ67" s="503"/>
      <c r="BK67" s="503"/>
      <c r="BL67" s="503"/>
      <c r="BM67" s="503"/>
      <c r="BN67" s="503"/>
      <c r="BO67" s="503"/>
      <c r="BP67" s="503">
        <f>見確認!AV40</f>
        <v>471839506</v>
      </c>
      <c r="BQ67" s="503"/>
      <c r="BR67" s="503"/>
      <c r="BS67" s="503"/>
      <c r="BT67" s="503"/>
      <c r="BU67" s="503"/>
      <c r="BV67" s="503"/>
      <c r="BW67" s="503"/>
      <c r="BX67" s="503"/>
      <c r="BY67" s="503"/>
      <c r="BZ67" s="503"/>
      <c r="CA67" s="503"/>
      <c r="CB67" s="503"/>
      <c r="CC67" s="503"/>
      <c r="CD67" s="503"/>
      <c r="CE67" s="504"/>
    </row>
    <row r="68" spans="2:83" s="290" customFormat="1" ht="21.75" customHeight="1">
      <c r="B68" s="510">
        <v>5</v>
      </c>
      <c r="C68" s="511"/>
      <c r="D68" s="503">
        <f>見確認!BB27</f>
        <v>28054196</v>
      </c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>
        <f>見確認!BC27</f>
        <v>51398260</v>
      </c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>
        <f>見確認!BD27</f>
        <v>18637924</v>
      </c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3"/>
      <c r="AW68" s="503"/>
      <c r="AX68" s="503"/>
      <c r="AY68" s="503"/>
      <c r="AZ68" s="503">
        <f>見確認!AU41</f>
        <v>-482619037</v>
      </c>
      <c r="BA68" s="503"/>
      <c r="BB68" s="503"/>
      <c r="BC68" s="503"/>
      <c r="BD68" s="503"/>
      <c r="BE68" s="503"/>
      <c r="BF68" s="503"/>
      <c r="BG68" s="503"/>
      <c r="BH68" s="503"/>
      <c r="BI68" s="503"/>
      <c r="BJ68" s="503"/>
      <c r="BK68" s="503"/>
      <c r="BL68" s="503"/>
      <c r="BM68" s="503"/>
      <c r="BN68" s="503"/>
      <c r="BO68" s="503"/>
      <c r="BP68" s="503">
        <f>見確認!AV41</f>
        <v>148506273</v>
      </c>
      <c r="BQ68" s="503"/>
      <c r="BR68" s="503"/>
      <c r="BS68" s="503"/>
      <c r="BT68" s="503"/>
      <c r="BU68" s="503"/>
      <c r="BV68" s="503"/>
      <c r="BW68" s="503"/>
      <c r="BX68" s="503"/>
      <c r="BY68" s="503"/>
      <c r="BZ68" s="503"/>
      <c r="CA68" s="503"/>
      <c r="CB68" s="503"/>
      <c r="CC68" s="503"/>
      <c r="CD68" s="503"/>
      <c r="CE68" s="504"/>
    </row>
    <row r="69" spans="2:83" s="290" customFormat="1" ht="21.75" customHeight="1">
      <c r="B69" s="510">
        <v>6</v>
      </c>
      <c r="C69" s="511"/>
      <c r="D69" s="503">
        <f>見確認!BB28</f>
        <v>51387429</v>
      </c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>
        <f>見確認!BC28</f>
        <v>-28065937</v>
      </c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>
        <f>見確認!BD28</f>
        <v>87526813</v>
      </c>
      <c r="AK69" s="503"/>
      <c r="AL69" s="503"/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  <c r="AX69" s="503"/>
      <c r="AY69" s="503"/>
      <c r="AZ69" s="503">
        <f>見確認!AU42</f>
        <v>-371508926</v>
      </c>
      <c r="BA69" s="503"/>
      <c r="BB69" s="503"/>
      <c r="BC69" s="503"/>
      <c r="BD69" s="503"/>
      <c r="BE69" s="503"/>
      <c r="BF69" s="503"/>
      <c r="BG69" s="503"/>
      <c r="BH69" s="503"/>
      <c r="BI69" s="503"/>
      <c r="BJ69" s="503"/>
      <c r="BK69" s="503"/>
      <c r="BL69" s="503"/>
      <c r="BM69" s="503"/>
      <c r="BN69" s="503"/>
      <c r="BO69" s="503"/>
      <c r="BP69" s="503">
        <f>見確認!AV42</f>
        <v>360728495</v>
      </c>
      <c r="BQ69" s="503"/>
      <c r="BR69" s="503"/>
      <c r="BS69" s="503"/>
      <c r="BT69" s="503"/>
      <c r="BU69" s="503"/>
      <c r="BV69" s="503"/>
      <c r="BW69" s="503"/>
      <c r="BX69" s="503"/>
      <c r="BY69" s="503"/>
      <c r="BZ69" s="503"/>
      <c r="CA69" s="503"/>
      <c r="CB69" s="503"/>
      <c r="CC69" s="503"/>
      <c r="CD69" s="503"/>
      <c r="CE69" s="504"/>
    </row>
    <row r="70" spans="2:83" s="290" customFormat="1" ht="21.75" customHeight="1">
      <c r="B70" s="510">
        <v>7</v>
      </c>
      <c r="C70" s="511"/>
      <c r="D70" s="503">
        <f>見確認!BB29</f>
        <v>40276318</v>
      </c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>
        <f>見確認!BC29</f>
        <v>-17954826</v>
      </c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>
        <f>見確認!BD29</f>
        <v>63182479</v>
      </c>
      <c r="AK70" s="503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3"/>
      <c r="AW70" s="503"/>
      <c r="AX70" s="503"/>
      <c r="AY70" s="503"/>
      <c r="AZ70" s="503">
        <f>見確認!AU43</f>
        <v>593720148</v>
      </c>
      <c r="BA70" s="503"/>
      <c r="BB70" s="503"/>
      <c r="BC70" s="503"/>
      <c r="BD70" s="503"/>
      <c r="BE70" s="503"/>
      <c r="BF70" s="503"/>
      <c r="BG70" s="503"/>
      <c r="BH70" s="503"/>
      <c r="BI70" s="503"/>
      <c r="BJ70" s="503"/>
      <c r="BK70" s="503"/>
      <c r="BL70" s="503"/>
      <c r="BM70" s="503"/>
      <c r="BN70" s="503"/>
      <c r="BO70" s="503"/>
      <c r="BP70" s="503">
        <f>見確認!AV43</f>
        <v>582940617</v>
      </c>
      <c r="BQ70" s="503"/>
      <c r="BR70" s="503"/>
      <c r="BS70" s="503"/>
      <c r="BT70" s="503"/>
      <c r="BU70" s="503"/>
      <c r="BV70" s="503"/>
      <c r="BW70" s="503"/>
      <c r="BX70" s="503"/>
      <c r="BY70" s="503"/>
      <c r="BZ70" s="503"/>
      <c r="CA70" s="503"/>
      <c r="CB70" s="503"/>
      <c r="CC70" s="503"/>
      <c r="CD70" s="503"/>
      <c r="CE70" s="504"/>
    </row>
    <row r="71" spans="2:83" s="290" customFormat="1" ht="21.75" customHeight="1">
      <c r="B71" s="510">
        <v>8</v>
      </c>
      <c r="C71" s="511"/>
      <c r="D71" s="503">
        <f>見確認!BB30</f>
        <v>93846107</v>
      </c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>
        <f>見確認!BC30</f>
        <v>62409371</v>
      </c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3">
        <f>見確認!BD30</f>
        <v>74293580</v>
      </c>
      <c r="AK71" s="503"/>
      <c r="AL71" s="503"/>
      <c r="AM71" s="503"/>
      <c r="AN71" s="503"/>
      <c r="AO71" s="503"/>
      <c r="AP71" s="503"/>
      <c r="AQ71" s="503"/>
      <c r="AR71" s="503"/>
      <c r="AS71" s="503"/>
      <c r="AT71" s="503"/>
      <c r="AU71" s="503"/>
      <c r="AV71" s="503"/>
      <c r="AW71" s="503"/>
      <c r="AX71" s="503"/>
      <c r="AY71" s="503"/>
      <c r="AZ71" s="503">
        <f>見確認!AU44</f>
        <v>-448275693</v>
      </c>
      <c r="BA71" s="503"/>
      <c r="BB71" s="503"/>
      <c r="BC71" s="503"/>
      <c r="BD71" s="503"/>
      <c r="BE71" s="503"/>
      <c r="BF71" s="503"/>
      <c r="BG71" s="503"/>
      <c r="BH71" s="503"/>
      <c r="BI71" s="503"/>
      <c r="BJ71" s="503"/>
      <c r="BK71" s="503"/>
      <c r="BL71" s="503"/>
      <c r="BM71" s="503"/>
      <c r="BN71" s="503"/>
      <c r="BO71" s="503"/>
      <c r="BP71" s="503">
        <f>見確認!AV44</f>
        <v>704162839</v>
      </c>
      <c r="BQ71" s="503"/>
      <c r="BR71" s="503"/>
      <c r="BS71" s="503"/>
      <c r="BT71" s="503"/>
      <c r="BU71" s="503"/>
      <c r="BV71" s="503"/>
      <c r="BW71" s="503"/>
      <c r="BX71" s="503"/>
      <c r="BY71" s="503"/>
      <c r="BZ71" s="503"/>
      <c r="CA71" s="503"/>
      <c r="CB71" s="503"/>
      <c r="CC71" s="503"/>
      <c r="CD71" s="503"/>
      <c r="CE71" s="504"/>
    </row>
    <row r="72" spans="2:83" s="290" customFormat="1" ht="21.75" customHeight="1">
      <c r="B72" s="510">
        <v>9</v>
      </c>
      <c r="C72" s="511"/>
      <c r="D72" s="503">
        <f>見確認!BB31</f>
        <v>95721863</v>
      </c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>
        <f>見確認!BC31</f>
        <v>39176048</v>
      </c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>
        <f>見確認!BD31</f>
        <v>49520713</v>
      </c>
      <c r="AK72" s="503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3"/>
      <c r="AW72" s="503"/>
      <c r="AX72" s="503"/>
      <c r="AY72" s="503"/>
      <c r="AZ72" s="503">
        <f>見確認!AU45</f>
        <v>604831259</v>
      </c>
      <c r="BA72" s="503"/>
      <c r="BB72" s="503"/>
      <c r="BC72" s="503"/>
      <c r="BD72" s="503"/>
      <c r="BE72" s="503"/>
      <c r="BF72" s="503"/>
      <c r="BG72" s="503"/>
      <c r="BH72" s="503"/>
      <c r="BI72" s="503"/>
      <c r="BJ72" s="503"/>
      <c r="BK72" s="503"/>
      <c r="BL72" s="503"/>
      <c r="BM72" s="503"/>
      <c r="BN72" s="503"/>
      <c r="BO72" s="503"/>
      <c r="BP72" s="503">
        <f>見確認!AV45</f>
        <v>815273940</v>
      </c>
      <c r="BQ72" s="503"/>
      <c r="BR72" s="503"/>
      <c r="BS72" s="503"/>
      <c r="BT72" s="503"/>
      <c r="BU72" s="503"/>
      <c r="BV72" s="503"/>
      <c r="BW72" s="503"/>
      <c r="BX72" s="503"/>
      <c r="BY72" s="503"/>
      <c r="BZ72" s="503"/>
      <c r="CA72" s="503"/>
      <c r="CB72" s="503"/>
      <c r="CC72" s="503"/>
      <c r="CD72" s="503"/>
      <c r="CE72" s="504"/>
    </row>
    <row r="73" spans="2:83" s="290" customFormat="1" ht="21.75" customHeight="1">
      <c r="B73" s="512">
        <v>10</v>
      </c>
      <c r="C73" s="513"/>
      <c r="D73" s="499">
        <f>見確認!BB32</f>
        <v>62498530</v>
      </c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>
        <f>見確認!BC32</f>
        <v>-96735104</v>
      </c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>
        <f>見確認!BD32</f>
        <v>96415702</v>
      </c>
      <c r="AK73" s="499"/>
      <c r="AL73" s="499"/>
      <c r="AM73" s="499"/>
      <c r="AN73" s="499"/>
      <c r="AO73" s="499"/>
      <c r="AP73" s="499"/>
      <c r="AQ73" s="499"/>
      <c r="AR73" s="499"/>
      <c r="AS73" s="499"/>
      <c r="AT73" s="499"/>
      <c r="AU73" s="499"/>
      <c r="AV73" s="499"/>
      <c r="AW73" s="499"/>
      <c r="AX73" s="499"/>
      <c r="AY73" s="499"/>
      <c r="AZ73" s="499">
        <f>見確認!AU46</f>
        <v>326049781</v>
      </c>
      <c r="BA73" s="499"/>
      <c r="BB73" s="499"/>
      <c r="BC73" s="499"/>
      <c r="BD73" s="499"/>
      <c r="BE73" s="499"/>
      <c r="BF73" s="499"/>
      <c r="BG73" s="499"/>
      <c r="BH73" s="499"/>
      <c r="BI73" s="499"/>
      <c r="BJ73" s="499"/>
      <c r="BK73" s="499"/>
      <c r="BL73" s="499"/>
      <c r="BM73" s="499"/>
      <c r="BN73" s="499"/>
      <c r="BO73" s="499"/>
      <c r="BP73" s="499">
        <f>見確認!AV46</f>
        <v>792638405</v>
      </c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499"/>
      <c r="CB73" s="499"/>
      <c r="CC73" s="499"/>
      <c r="CD73" s="499"/>
      <c r="CE73" s="500"/>
    </row>
    <row r="74" spans="2:83" s="290" customFormat="1" ht="33.75" customHeight="1">
      <c r="B74" s="514" t="s">
        <v>1809</v>
      </c>
      <c r="C74" s="515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4"/>
      <c r="AK74" s="524"/>
      <c r="AL74" s="524"/>
      <c r="AM74" s="524"/>
      <c r="AN74" s="524"/>
      <c r="AO74" s="524"/>
      <c r="AP74" s="524"/>
      <c r="AQ74" s="524"/>
      <c r="AR74" s="524"/>
      <c r="AS74" s="524"/>
      <c r="AT74" s="524"/>
      <c r="AU74" s="524"/>
      <c r="AV74" s="524"/>
      <c r="AW74" s="524"/>
      <c r="AX74" s="524"/>
      <c r="AY74" s="524"/>
      <c r="AZ74" s="524"/>
      <c r="BA74" s="524"/>
      <c r="BB74" s="524"/>
      <c r="BC74" s="524"/>
      <c r="BD74" s="524"/>
      <c r="BE74" s="524"/>
      <c r="BF74" s="524"/>
      <c r="BG74" s="524"/>
      <c r="BH74" s="524"/>
      <c r="BI74" s="524"/>
      <c r="BJ74" s="524"/>
      <c r="BK74" s="524"/>
      <c r="BL74" s="524"/>
      <c r="BM74" s="524"/>
      <c r="BN74" s="524"/>
      <c r="BO74" s="524"/>
      <c r="BP74" s="524"/>
      <c r="BQ74" s="524"/>
      <c r="BR74" s="524"/>
      <c r="BS74" s="524"/>
      <c r="BT74" s="524"/>
      <c r="BU74" s="524"/>
      <c r="BV74" s="524"/>
      <c r="BW74" s="524"/>
      <c r="BX74" s="524"/>
      <c r="BY74" s="524"/>
      <c r="BZ74" s="524"/>
      <c r="CA74" s="524"/>
      <c r="CB74" s="524"/>
      <c r="CC74" s="524"/>
      <c r="CD74" s="524"/>
      <c r="CE74" s="525"/>
    </row>
    <row r="75" spans="2:83" s="290" customFormat="1" ht="33.75" customHeight="1"/>
    <row r="76" spans="2:83" s="290" customFormat="1" ht="16.5" customHeight="1">
      <c r="B76" s="521" t="s">
        <v>1808</v>
      </c>
      <c r="C76" s="522"/>
      <c r="D76" s="518">
        <v>23</v>
      </c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>
        <v>24</v>
      </c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>
        <v>25</v>
      </c>
      <c r="AS76" s="518"/>
      <c r="AT76" s="518"/>
      <c r="AU76" s="518"/>
      <c r="AV76" s="518"/>
      <c r="AW76" s="518"/>
      <c r="AX76" s="518"/>
      <c r="AY76" s="518"/>
      <c r="AZ76" s="518"/>
      <c r="BA76" s="518"/>
      <c r="BB76" s="518"/>
      <c r="BC76" s="518"/>
      <c r="BD76" s="518"/>
      <c r="BE76" s="518"/>
      <c r="BF76" s="518"/>
      <c r="BG76" s="518"/>
      <c r="BH76" s="518"/>
      <c r="BI76" s="518"/>
      <c r="BJ76" s="518"/>
      <c r="BK76" s="519"/>
      <c r="BL76" s="520">
        <v>26</v>
      </c>
      <c r="BM76" s="518"/>
      <c r="BN76" s="518"/>
      <c r="BO76" s="518"/>
      <c r="BP76" s="518"/>
      <c r="BQ76" s="518"/>
      <c r="BR76" s="518"/>
      <c r="BS76" s="518"/>
      <c r="BT76" s="518"/>
      <c r="BU76" s="518"/>
      <c r="BV76" s="518"/>
      <c r="BW76" s="518"/>
      <c r="BX76" s="518"/>
      <c r="BY76" s="518"/>
      <c r="BZ76" s="518"/>
      <c r="CA76" s="518"/>
      <c r="CB76" s="518"/>
      <c r="CC76" s="518"/>
      <c r="CD76" s="518"/>
      <c r="CE76" s="519"/>
    </row>
    <row r="77" spans="2:83" s="290" customFormat="1" ht="21.75" customHeight="1">
      <c r="B77" s="516">
        <v>1</v>
      </c>
      <c r="C77" s="517"/>
      <c r="D77" s="506">
        <f>見確認!AW37</f>
        <v>4352610987</v>
      </c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6">
        <f>見確認!AX37</f>
        <v>9815240736</v>
      </c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>
        <f>見確認!AY37</f>
        <v>3518079624</v>
      </c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6"/>
      <c r="BE77" s="506"/>
      <c r="BF77" s="506"/>
      <c r="BG77" s="506"/>
      <c r="BH77" s="506"/>
      <c r="BI77" s="506"/>
      <c r="BJ77" s="506"/>
      <c r="BK77" s="507"/>
      <c r="BL77" s="523">
        <f>見確認!AZ37</f>
        <v>67946021853</v>
      </c>
      <c r="BM77" s="506"/>
      <c r="BN77" s="506"/>
      <c r="BO77" s="506"/>
      <c r="BP77" s="506"/>
      <c r="BQ77" s="506"/>
      <c r="BR77" s="506"/>
      <c r="BS77" s="506"/>
      <c r="BT77" s="506"/>
      <c r="BU77" s="506"/>
      <c r="BV77" s="506"/>
      <c r="BW77" s="506"/>
      <c r="BX77" s="506"/>
      <c r="BY77" s="506"/>
      <c r="BZ77" s="506"/>
      <c r="CA77" s="506"/>
      <c r="CB77" s="506"/>
      <c r="CC77" s="506"/>
      <c r="CD77" s="506"/>
      <c r="CE77" s="507"/>
    </row>
    <row r="78" spans="2:83" s="290" customFormat="1" ht="21.75" customHeight="1">
      <c r="B78" s="510">
        <v>2</v>
      </c>
      <c r="C78" s="511"/>
      <c r="D78" s="503">
        <f>見確認!AW38</f>
        <v>7685943210</v>
      </c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503"/>
      <c r="V78" s="503"/>
      <c r="W78" s="503"/>
      <c r="X78" s="503">
        <f>見確認!AX38</f>
        <v>4360795281</v>
      </c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3"/>
      <c r="AK78" s="503"/>
      <c r="AL78" s="503"/>
      <c r="AM78" s="503"/>
      <c r="AN78" s="503"/>
      <c r="AO78" s="503"/>
      <c r="AP78" s="503"/>
      <c r="AQ78" s="503"/>
      <c r="AR78" s="503">
        <f>見確認!AY38</f>
        <v>8063524179</v>
      </c>
      <c r="AS78" s="503"/>
      <c r="AT78" s="503"/>
      <c r="AU78" s="503"/>
      <c r="AV78" s="503"/>
      <c r="AW78" s="503"/>
      <c r="AX78" s="503"/>
      <c r="AY78" s="503"/>
      <c r="AZ78" s="503"/>
      <c r="BA78" s="503"/>
      <c r="BB78" s="503"/>
      <c r="BC78" s="503"/>
      <c r="BD78" s="503"/>
      <c r="BE78" s="503"/>
      <c r="BF78" s="503"/>
      <c r="BG78" s="503"/>
      <c r="BH78" s="503"/>
      <c r="BI78" s="503"/>
      <c r="BJ78" s="503"/>
      <c r="BK78" s="504"/>
      <c r="BL78" s="509">
        <f>見確認!AZ38</f>
        <v>26835910742</v>
      </c>
      <c r="BM78" s="503"/>
      <c r="BN78" s="503"/>
      <c r="BO78" s="503"/>
      <c r="BP78" s="503"/>
      <c r="BQ78" s="503"/>
      <c r="BR78" s="503"/>
      <c r="BS78" s="503"/>
      <c r="BT78" s="503"/>
      <c r="BU78" s="503"/>
      <c r="BV78" s="503"/>
      <c r="BW78" s="503"/>
      <c r="BX78" s="503"/>
      <c r="BY78" s="503"/>
      <c r="BZ78" s="503"/>
      <c r="CA78" s="503"/>
      <c r="CB78" s="503"/>
      <c r="CC78" s="503"/>
      <c r="CD78" s="503"/>
      <c r="CE78" s="504"/>
    </row>
    <row r="79" spans="2:83" s="290" customFormat="1" ht="21.75" customHeight="1">
      <c r="B79" s="510">
        <v>3</v>
      </c>
      <c r="C79" s="511"/>
      <c r="D79" s="503">
        <f>見確認!AW39</f>
        <v>-3241509876</v>
      </c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  <c r="P79" s="503"/>
      <c r="Q79" s="503"/>
      <c r="R79" s="503"/>
      <c r="S79" s="503"/>
      <c r="T79" s="503"/>
      <c r="U79" s="503"/>
      <c r="V79" s="503"/>
      <c r="W79" s="503"/>
      <c r="X79" s="503">
        <f>見確認!AX39</f>
        <v>7693028514</v>
      </c>
      <c r="Y79" s="503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3"/>
      <c r="AK79" s="503"/>
      <c r="AL79" s="503"/>
      <c r="AM79" s="503"/>
      <c r="AN79" s="503"/>
      <c r="AO79" s="503"/>
      <c r="AP79" s="503"/>
      <c r="AQ79" s="503"/>
      <c r="AR79" s="503">
        <f>見確認!AY39</f>
        <v>1396857402</v>
      </c>
      <c r="AS79" s="503"/>
      <c r="AT79" s="503"/>
      <c r="AU79" s="503"/>
      <c r="AV79" s="503"/>
      <c r="AW79" s="503"/>
      <c r="AX79" s="503"/>
      <c r="AY79" s="503"/>
      <c r="AZ79" s="503"/>
      <c r="BA79" s="503"/>
      <c r="BB79" s="503"/>
      <c r="BC79" s="503"/>
      <c r="BD79" s="503"/>
      <c r="BE79" s="503"/>
      <c r="BF79" s="503"/>
      <c r="BG79" s="503"/>
      <c r="BH79" s="503"/>
      <c r="BI79" s="503"/>
      <c r="BJ79" s="503"/>
      <c r="BK79" s="504"/>
      <c r="BL79" s="509">
        <f>見確認!AZ39</f>
        <v>74613798520</v>
      </c>
      <c r="BM79" s="503"/>
      <c r="BN79" s="503"/>
      <c r="BO79" s="503"/>
      <c r="BP79" s="503"/>
      <c r="BQ79" s="503"/>
      <c r="BR79" s="503"/>
      <c r="BS79" s="503"/>
      <c r="BT79" s="503"/>
      <c r="BU79" s="503"/>
      <c r="BV79" s="503"/>
      <c r="BW79" s="503"/>
      <c r="BX79" s="503"/>
      <c r="BY79" s="503"/>
      <c r="BZ79" s="503"/>
      <c r="CA79" s="503"/>
      <c r="CB79" s="503"/>
      <c r="CC79" s="503"/>
      <c r="CD79" s="503"/>
      <c r="CE79" s="504"/>
    </row>
    <row r="80" spans="2:83" s="290" customFormat="1" ht="21.75" customHeight="1">
      <c r="B80" s="510">
        <v>4</v>
      </c>
      <c r="C80" s="511"/>
      <c r="D80" s="503">
        <f>見確認!AW40</f>
        <v>-6918276543</v>
      </c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  <c r="R80" s="503"/>
      <c r="S80" s="503"/>
      <c r="T80" s="503"/>
      <c r="U80" s="503"/>
      <c r="V80" s="503"/>
      <c r="W80" s="503"/>
      <c r="X80" s="503">
        <f>見確認!AX40</f>
        <v>8704139625</v>
      </c>
      <c r="Y80" s="503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3"/>
      <c r="AK80" s="503"/>
      <c r="AL80" s="503"/>
      <c r="AM80" s="503"/>
      <c r="AN80" s="503"/>
      <c r="AO80" s="503"/>
      <c r="AP80" s="503"/>
      <c r="AQ80" s="503"/>
      <c r="AR80" s="503">
        <f>見確認!AY40</f>
        <v>-7952413068</v>
      </c>
      <c r="AS80" s="503"/>
      <c r="AT80" s="503"/>
      <c r="AU80" s="503"/>
      <c r="AV80" s="503"/>
      <c r="AW80" s="503"/>
      <c r="AX80" s="503"/>
      <c r="AY80" s="503"/>
      <c r="AZ80" s="503"/>
      <c r="BA80" s="503"/>
      <c r="BB80" s="503"/>
      <c r="BC80" s="503"/>
      <c r="BD80" s="503"/>
      <c r="BE80" s="503"/>
      <c r="BF80" s="503"/>
      <c r="BG80" s="503"/>
      <c r="BH80" s="503"/>
      <c r="BI80" s="503"/>
      <c r="BJ80" s="503"/>
      <c r="BK80" s="504"/>
      <c r="BL80" s="509">
        <f>見確認!AZ40</f>
        <v>35724809631</v>
      </c>
      <c r="BM80" s="503"/>
      <c r="BN80" s="503"/>
      <c r="BO80" s="503"/>
      <c r="BP80" s="503"/>
      <c r="BQ80" s="503"/>
      <c r="BR80" s="503"/>
      <c r="BS80" s="503"/>
      <c r="BT80" s="503"/>
      <c r="BU80" s="503"/>
      <c r="BV80" s="503"/>
      <c r="BW80" s="503"/>
      <c r="BX80" s="503"/>
      <c r="BY80" s="503"/>
      <c r="BZ80" s="503"/>
      <c r="CA80" s="503"/>
      <c r="CB80" s="503"/>
      <c r="CC80" s="503"/>
      <c r="CD80" s="503"/>
      <c r="CE80" s="504"/>
    </row>
    <row r="81" spans="2:83" s="290" customFormat="1" ht="21.75" customHeight="1">
      <c r="B81" s="510">
        <v>5</v>
      </c>
      <c r="C81" s="511"/>
      <c r="D81" s="503">
        <f>見確認!AW41</f>
        <v>5463721098</v>
      </c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>
        <f>見確認!AX41</f>
        <v>1037462958</v>
      </c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503"/>
      <c r="AR81" s="503">
        <f>見確認!AY41</f>
        <v>-9285746391</v>
      </c>
      <c r="AS81" s="503"/>
      <c r="AT81" s="503"/>
      <c r="AU81" s="503"/>
      <c r="AV81" s="503"/>
      <c r="AW81" s="503"/>
      <c r="AX81" s="503"/>
      <c r="AY81" s="503"/>
      <c r="AZ81" s="503"/>
      <c r="BA81" s="503"/>
      <c r="BB81" s="503"/>
      <c r="BC81" s="503"/>
      <c r="BD81" s="503"/>
      <c r="BE81" s="503"/>
      <c r="BF81" s="503"/>
      <c r="BG81" s="503"/>
      <c r="BH81" s="503"/>
      <c r="BI81" s="503"/>
      <c r="BJ81" s="503"/>
      <c r="BK81" s="504"/>
      <c r="BL81" s="509">
        <f>見確認!AZ41</f>
        <v>53502687419</v>
      </c>
      <c r="BM81" s="503"/>
      <c r="BN81" s="503"/>
      <c r="BO81" s="503"/>
      <c r="BP81" s="503"/>
      <c r="BQ81" s="503"/>
      <c r="BR81" s="503"/>
      <c r="BS81" s="503"/>
      <c r="BT81" s="503"/>
      <c r="BU81" s="503"/>
      <c r="BV81" s="503"/>
      <c r="BW81" s="503"/>
      <c r="BX81" s="503"/>
      <c r="BY81" s="503"/>
      <c r="BZ81" s="503"/>
      <c r="CA81" s="503"/>
      <c r="CB81" s="503"/>
      <c r="CC81" s="503"/>
      <c r="CD81" s="503"/>
      <c r="CE81" s="504"/>
    </row>
    <row r="82" spans="2:83" s="290" customFormat="1" ht="21.75" customHeight="1">
      <c r="B82" s="510">
        <v>6</v>
      </c>
      <c r="C82" s="511"/>
      <c r="D82" s="503">
        <f>見確認!AW42</f>
        <v>9807165432</v>
      </c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>
        <f>見確認!AX42</f>
        <v>3259684170</v>
      </c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3"/>
      <c r="AR82" s="503">
        <f>見確認!AY42</f>
        <v>6841302957</v>
      </c>
      <c r="AS82" s="503"/>
      <c r="AT82" s="503"/>
      <c r="AU82" s="503"/>
      <c r="AV82" s="503"/>
      <c r="AW82" s="503"/>
      <c r="AX82" s="503"/>
      <c r="AY82" s="503"/>
      <c r="AZ82" s="503"/>
      <c r="BA82" s="503"/>
      <c r="BB82" s="503"/>
      <c r="BC82" s="503"/>
      <c r="BD82" s="503"/>
      <c r="BE82" s="503"/>
      <c r="BF82" s="503"/>
      <c r="BG82" s="503"/>
      <c r="BH82" s="503"/>
      <c r="BI82" s="503"/>
      <c r="BJ82" s="503"/>
      <c r="BK82" s="504"/>
      <c r="BL82" s="509">
        <f>見確認!AZ42</f>
        <v>92491576308</v>
      </c>
      <c r="BM82" s="503"/>
      <c r="BN82" s="503"/>
      <c r="BO82" s="503"/>
      <c r="BP82" s="503"/>
      <c r="BQ82" s="503"/>
      <c r="BR82" s="503"/>
      <c r="BS82" s="503"/>
      <c r="BT82" s="503"/>
      <c r="BU82" s="503"/>
      <c r="BV82" s="503"/>
      <c r="BW82" s="503"/>
      <c r="BX82" s="503"/>
      <c r="BY82" s="503"/>
      <c r="BZ82" s="503"/>
      <c r="CA82" s="503"/>
      <c r="CB82" s="503"/>
      <c r="CC82" s="503"/>
      <c r="CD82" s="503"/>
      <c r="CE82" s="504"/>
    </row>
    <row r="83" spans="2:83" s="290" customFormat="1" ht="21.75" customHeight="1">
      <c r="B83" s="510">
        <v>7</v>
      </c>
      <c r="C83" s="511"/>
      <c r="D83" s="503">
        <f>見確認!AW43</f>
        <v>6574832109</v>
      </c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>
        <f>見確認!AX43</f>
        <v>6582917403</v>
      </c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3"/>
      <c r="AR83" s="503">
        <f>見確認!AY43</f>
        <v>-9174635280</v>
      </c>
      <c r="AS83" s="503"/>
      <c r="AT83" s="503"/>
      <c r="AU83" s="503"/>
      <c r="AV83" s="503"/>
      <c r="AW83" s="503"/>
      <c r="AX83" s="503"/>
      <c r="AY83" s="503"/>
      <c r="AZ83" s="503"/>
      <c r="BA83" s="503"/>
      <c r="BB83" s="503"/>
      <c r="BC83" s="503"/>
      <c r="BD83" s="503"/>
      <c r="BE83" s="503"/>
      <c r="BF83" s="503"/>
      <c r="BG83" s="503"/>
      <c r="BH83" s="503"/>
      <c r="BI83" s="503"/>
      <c r="BJ83" s="503"/>
      <c r="BK83" s="504"/>
      <c r="BL83" s="509">
        <f>見確認!AZ43</f>
        <v>18057132964</v>
      </c>
      <c r="BM83" s="503"/>
      <c r="BN83" s="503"/>
      <c r="BO83" s="503"/>
      <c r="BP83" s="503"/>
      <c r="BQ83" s="503"/>
      <c r="BR83" s="503"/>
      <c r="BS83" s="503"/>
      <c r="BT83" s="503"/>
      <c r="BU83" s="503"/>
      <c r="BV83" s="503"/>
      <c r="BW83" s="503"/>
      <c r="BX83" s="503"/>
      <c r="BY83" s="503"/>
      <c r="BZ83" s="503"/>
      <c r="CA83" s="503"/>
      <c r="CB83" s="503"/>
      <c r="CC83" s="503"/>
      <c r="CD83" s="503"/>
      <c r="CE83" s="504"/>
    </row>
    <row r="84" spans="2:83" s="290" customFormat="1" ht="21.75" customHeight="1">
      <c r="B84" s="510">
        <v>8</v>
      </c>
      <c r="C84" s="511"/>
      <c r="D84" s="503">
        <f>見確認!AW44</f>
        <v>-8796054321</v>
      </c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>
        <f>見確認!AX44</f>
        <v>2148573069</v>
      </c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  <c r="AQ84" s="503"/>
      <c r="AR84" s="503">
        <f>見確認!AY44</f>
        <v>4629180735</v>
      </c>
      <c r="AS84" s="503"/>
      <c r="AT84" s="503"/>
      <c r="AU84" s="503"/>
      <c r="AV84" s="503"/>
      <c r="AW84" s="503"/>
      <c r="AX84" s="503"/>
      <c r="AY84" s="503"/>
      <c r="AZ84" s="503"/>
      <c r="BA84" s="503"/>
      <c r="BB84" s="503"/>
      <c r="BC84" s="503"/>
      <c r="BD84" s="503"/>
      <c r="BE84" s="503"/>
      <c r="BF84" s="503"/>
      <c r="BG84" s="503"/>
      <c r="BH84" s="503"/>
      <c r="BI84" s="503"/>
      <c r="BJ84" s="503"/>
      <c r="BK84" s="504"/>
      <c r="BL84" s="509">
        <f>見確認!AZ44</f>
        <v>40279354186</v>
      </c>
      <c r="BM84" s="503"/>
      <c r="BN84" s="503"/>
      <c r="BO84" s="503"/>
      <c r="BP84" s="503"/>
      <c r="BQ84" s="503"/>
      <c r="BR84" s="503"/>
      <c r="BS84" s="503"/>
      <c r="BT84" s="503"/>
      <c r="BU84" s="503"/>
      <c r="BV84" s="503"/>
      <c r="BW84" s="503"/>
      <c r="BX84" s="503"/>
      <c r="BY84" s="503"/>
      <c r="BZ84" s="503"/>
      <c r="CA84" s="503"/>
      <c r="CB84" s="503"/>
      <c r="CC84" s="503"/>
      <c r="CD84" s="503"/>
      <c r="CE84" s="504"/>
    </row>
    <row r="85" spans="2:83" s="290" customFormat="1" ht="21.75" customHeight="1">
      <c r="B85" s="510">
        <v>9</v>
      </c>
      <c r="C85" s="511"/>
      <c r="D85" s="503">
        <f>見確認!AW45</f>
        <v>2130498765</v>
      </c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503"/>
      <c r="T85" s="503"/>
      <c r="U85" s="503"/>
      <c r="V85" s="503"/>
      <c r="W85" s="503"/>
      <c r="X85" s="503">
        <f>見確認!AX45</f>
        <v>7926351847</v>
      </c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3"/>
      <c r="AK85" s="503"/>
      <c r="AL85" s="503"/>
      <c r="AM85" s="503"/>
      <c r="AN85" s="503"/>
      <c r="AO85" s="503"/>
      <c r="AP85" s="503"/>
      <c r="AQ85" s="503"/>
      <c r="AR85" s="503">
        <f>見確認!AY45</f>
        <v>-5730291846</v>
      </c>
      <c r="AS85" s="503"/>
      <c r="AT85" s="503"/>
      <c r="AU85" s="503"/>
      <c r="AV85" s="503"/>
      <c r="AW85" s="503"/>
      <c r="AX85" s="503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4"/>
      <c r="BL85" s="509">
        <f>見確認!AZ45</f>
        <v>70521493681</v>
      </c>
      <c r="BM85" s="503"/>
      <c r="BN85" s="503"/>
      <c r="BO85" s="503"/>
      <c r="BP85" s="503"/>
      <c r="BQ85" s="503"/>
      <c r="BR85" s="503"/>
      <c r="BS85" s="503"/>
      <c r="BT85" s="503"/>
      <c r="BU85" s="503"/>
      <c r="BV85" s="503"/>
      <c r="BW85" s="503"/>
      <c r="BX85" s="503"/>
      <c r="BY85" s="503"/>
      <c r="BZ85" s="503"/>
      <c r="CA85" s="503"/>
      <c r="CB85" s="503"/>
      <c r="CC85" s="503"/>
      <c r="CD85" s="503"/>
      <c r="CE85" s="504"/>
    </row>
    <row r="86" spans="2:83" s="290" customFormat="1" ht="21.75" customHeight="1">
      <c r="B86" s="512">
        <v>10</v>
      </c>
      <c r="C86" s="513"/>
      <c r="D86" s="499">
        <f>見確認!AW46</f>
        <v>-1029387654</v>
      </c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>
        <f>見確認!AX46</f>
        <v>5471806392</v>
      </c>
      <c r="Y86" s="499"/>
      <c r="Z86" s="499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  <c r="AK86" s="499"/>
      <c r="AL86" s="499"/>
      <c r="AM86" s="499"/>
      <c r="AN86" s="499"/>
      <c r="AO86" s="499"/>
      <c r="AP86" s="499"/>
      <c r="AQ86" s="499"/>
      <c r="AR86" s="499">
        <f>見確認!AY46</f>
        <v>2407968513</v>
      </c>
      <c r="AS86" s="499"/>
      <c r="AT86" s="499"/>
      <c r="AU86" s="499"/>
      <c r="AV86" s="499"/>
      <c r="AW86" s="499"/>
      <c r="AX86" s="499"/>
      <c r="AY86" s="499"/>
      <c r="AZ86" s="499"/>
      <c r="BA86" s="499"/>
      <c r="BB86" s="499"/>
      <c r="BC86" s="499"/>
      <c r="BD86" s="499"/>
      <c r="BE86" s="499"/>
      <c r="BF86" s="499"/>
      <c r="BG86" s="499"/>
      <c r="BH86" s="499"/>
      <c r="BI86" s="499"/>
      <c r="BJ86" s="499"/>
      <c r="BK86" s="500"/>
      <c r="BL86" s="508">
        <f>見確認!AZ46</f>
        <v>49168243075</v>
      </c>
      <c r="BM86" s="499"/>
      <c r="BN86" s="499"/>
      <c r="BO86" s="499"/>
      <c r="BP86" s="499"/>
      <c r="BQ86" s="499"/>
      <c r="BR86" s="499"/>
      <c r="BS86" s="499"/>
      <c r="BT86" s="499"/>
      <c r="BU86" s="499"/>
      <c r="BV86" s="499"/>
      <c r="BW86" s="499"/>
      <c r="BX86" s="499"/>
      <c r="BY86" s="499"/>
      <c r="BZ86" s="499"/>
      <c r="CA86" s="499"/>
      <c r="CB86" s="499"/>
      <c r="CC86" s="499"/>
      <c r="CD86" s="499"/>
      <c r="CE86" s="500"/>
    </row>
    <row r="87" spans="2:83" s="290" customFormat="1" ht="33.75" customHeight="1">
      <c r="B87" s="514" t="s">
        <v>1809</v>
      </c>
      <c r="C87" s="515"/>
      <c r="D87" s="501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  <c r="AA87" s="501"/>
      <c r="AB87" s="501"/>
      <c r="AC87" s="501"/>
      <c r="AD87" s="501"/>
      <c r="AE87" s="501"/>
      <c r="AF87" s="501"/>
      <c r="AG87" s="501"/>
      <c r="AH87" s="501"/>
      <c r="AI87" s="501"/>
      <c r="AJ87" s="501"/>
      <c r="AK87" s="501"/>
      <c r="AL87" s="501"/>
      <c r="AM87" s="501"/>
      <c r="AN87" s="501"/>
      <c r="AO87" s="501"/>
      <c r="AP87" s="501"/>
      <c r="AQ87" s="501"/>
      <c r="AR87" s="501"/>
      <c r="AS87" s="501"/>
      <c r="AT87" s="501"/>
      <c r="AU87" s="501"/>
      <c r="AV87" s="501"/>
      <c r="AW87" s="501"/>
      <c r="AX87" s="501"/>
      <c r="AY87" s="501"/>
      <c r="AZ87" s="501"/>
      <c r="BA87" s="501"/>
      <c r="BB87" s="501"/>
      <c r="BC87" s="501"/>
      <c r="BD87" s="501"/>
      <c r="BE87" s="501"/>
      <c r="BF87" s="501"/>
      <c r="BG87" s="501"/>
      <c r="BH87" s="501"/>
      <c r="BI87" s="501"/>
      <c r="BJ87" s="501"/>
      <c r="BK87" s="502"/>
      <c r="BL87" s="505"/>
      <c r="BM87" s="501"/>
      <c r="BN87" s="501"/>
      <c r="BO87" s="501"/>
      <c r="BP87" s="501"/>
      <c r="BQ87" s="501"/>
      <c r="BR87" s="501"/>
      <c r="BS87" s="501"/>
      <c r="BT87" s="501"/>
      <c r="BU87" s="501"/>
      <c r="BV87" s="501"/>
      <c r="BW87" s="501"/>
      <c r="BX87" s="501"/>
      <c r="BY87" s="501"/>
      <c r="BZ87" s="501"/>
      <c r="CA87" s="501"/>
      <c r="CB87" s="501"/>
      <c r="CC87" s="501"/>
      <c r="CD87" s="501"/>
      <c r="CE87" s="502"/>
    </row>
    <row r="88" spans="2:83" s="290" customFormat="1" ht="33.75" customHeight="1">
      <c r="BK88" s="297" t="s">
        <v>1818</v>
      </c>
    </row>
    <row r="89" spans="2:83" s="290" customFormat="1" ht="16.5" customHeight="1">
      <c r="B89" s="521" t="s">
        <v>1808</v>
      </c>
      <c r="C89" s="522"/>
      <c r="D89" s="518">
        <v>27</v>
      </c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>
        <v>28</v>
      </c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8"/>
      <c r="AQ89" s="518"/>
      <c r="AR89" s="518">
        <v>29</v>
      </c>
      <c r="AS89" s="518"/>
      <c r="AT89" s="518"/>
      <c r="AU89" s="518"/>
      <c r="AV89" s="518"/>
      <c r="AW89" s="518"/>
      <c r="AX89" s="518"/>
      <c r="AY89" s="518"/>
      <c r="AZ89" s="518"/>
      <c r="BA89" s="518"/>
      <c r="BB89" s="518"/>
      <c r="BC89" s="518"/>
      <c r="BD89" s="518"/>
      <c r="BE89" s="518"/>
      <c r="BF89" s="518"/>
      <c r="BG89" s="518"/>
      <c r="BH89" s="518"/>
      <c r="BI89" s="518"/>
      <c r="BJ89" s="518"/>
      <c r="BK89" s="518"/>
      <c r="BL89" s="518">
        <v>30</v>
      </c>
      <c r="BM89" s="518"/>
      <c r="BN89" s="518"/>
      <c r="BO89" s="518"/>
      <c r="BP89" s="518"/>
      <c r="BQ89" s="518"/>
      <c r="BR89" s="518"/>
      <c r="BS89" s="518"/>
      <c r="BT89" s="518"/>
      <c r="BU89" s="518"/>
      <c r="BV89" s="518"/>
      <c r="BW89" s="518"/>
      <c r="BX89" s="518"/>
      <c r="BY89" s="518"/>
      <c r="BZ89" s="518"/>
      <c r="CA89" s="518"/>
      <c r="CB89" s="518"/>
      <c r="CC89" s="518"/>
      <c r="CD89" s="518"/>
      <c r="CE89" s="519"/>
    </row>
    <row r="90" spans="2:83" s="290" customFormat="1" ht="21.75" customHeight="1">
      <c r="B90" s="516">
        <v>1</v>
      </c>
      <c r="C90" s="517"/>
      <c r="D90" s="506">
        <f>見確認!BA37</f>
        <v>70893726541</v>
      </c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6"/>
      <c r="U90" s="506"/>
      <c r="V90" s="506"/>
      <c r="W90" s="506"/>
      <c r="X90" s="506">
        <f>見確認!BB37</f>
        <v>678503419267</v>
      </c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>
        <f>見確認!BC37</f>
        <v>387812503694</v>
      </c>
      <c r="AS90" s="506"/>
      <c r="AT90" s="506"/>
      <c r="AU90" s="506"/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>
        <f>見確認!BD37</f>
        <v>616540193827</v>
      </c>
      <c r="BM90" s="506"/>
      <c r="BN90" s="506"/>
      <c r="BO90" s="506"/>
      <c r="BP90" s="506"/>
      <c r="BQ90" s="506"/>
      <c r="BR90" s="506"/>
      <c r="BS90" s="506"/>
      <c r="BT90" s="506"/>
      <c r="BU90" s="506"/>
      <c r="BV90" s="506"/>
      <c r="BW90" s="506"/>
      <c r="BX90" s="506"/>
      <c r="BY90" s="506"/>
      <c r="BZ90" s="506"/>
      <c r="CA90" s="506"/>
      <c r="CB90" s="506"/>
      <c r="CC90" s="506"/>
      <c r="CD90" s="506"/>
      <c r="CE90" s="507"/>
    </row>
    <row r="91" spans="2:83" s="290" customFormat="1" ht="21.75" customHeight="1">
      <c r="B91" s="510">
        <v>2</v>
      </c>
      <c r="C91" s="511"/>
      <c r="D91" s="503">
        <f>見確認!BA38</f>
        <v>97560493218</v>
      </c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503"/>
      <c r="T91" s="503"/>
      <c r="U91" s="503"/>
      <c r="V91" s="503"/>
      <c r="W91" s="503"/>
      <c r="X91" s="503">
        <f>見確認!BB38</f>
        <v>345270186934</v>
      </c>
      <c r="Y91" s="503"/>
      <c r="Z91" s="503"/>
      <c r="AA91" s="503"/>
      <c r="AB91" s="503"/>
      <c r="AC91" s="503"/>
      <c r="AD91" s="503"/>
      <c r="AE91" s="503"/>
      <c r="AF91" s="503"/>
      <c r="AG91" s="503"/>
      <c r="AH91" s="503"/>
      <c r="AI91" s="503"/>
      <c r="AJ91" s="503"/>
      <c r="AK91" s="503"/>
      <c r="AL91" s="503"/>
      <c r="AM91" s="503"/>
      <c r="AN91" s="503"/>
      <c r="AO91" s="503"/>
      <c r="AP91" s="503"/>
      <c r="AQ91" s="503"/>
      <c r="AR91" s="503">
        <f>見確認!BC38</f>
        <v>728923614705</v>
      </c>
      <c r="AS91" s="503"/>
      <c r="AT91" s="503"/>
      <c r="AU91" s="503"/>
      <c r="AV91" s="503"/>
      <c r="AW91" s="503"/>
      <c r="AX91" s="503"/>
      <c r="AY91" s="503"/>
      <c r="AZ91" s="503"/>
      <c r="BA91" s="503"/>
      <c r="BB91" s="503"/>
      <c r="BC91" s="503"/>
      <c r="BD91" s="503"/>
      <c r="BE91" s="503"/>
      <c r="BF91" s="503"/>
      <c r="BG91" s="503"/>
      <c r="BH91" s="503"/>
      <c r="BI91" s="503"/>
      <c r="BJ91" s="503"/>
      <c r="BK91" s="503"/>
      <c r="BL91" s="503">
        <f>見確認!BD38</f>
        <v>502106759483</v>
      </c>
      <c r="BM91" s="503"/>
      <c r="BN91" s="503"/>
      <c r="BO91" s="503"/>
      <c r="BP91" s="503"/>
      <c r="BQ91" s="503"/>
      <c r="BR91" s="503"/>
      <c r="BS91" s="503"/>
      <c r="BT91" s="503"/>
      <c r="BU91" s="503"/>
      <c r="BV91" s="503"/>
      <c r="BW91" s="503"/>
      <c r="BX91" s="503"/>
      <c r="BY91" s="503"/>
      <c r="BZ91" s="503"/>
      <c r="CA91" s="503"/>
      <c r="CB91" s="503"/>
      <c r="CC91" s="503"/>
      <c r="CD91" s="503"/>
      <c r="CE91" s="504"/>
    </row>
    <row r="92" spans="2:83" s="290" customFormat="1" ht="21.75" customHeight="1">
      <c r="B92" s="510">
        <v>3</v>
      </c>
      <c r="C92" s="511"/>
      <c r="D92" s="503">
        <f>見確認!BA39</f>
        <v>-11904837652</v>
      </c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503"/>
      <c r="V92" s="503"/>
      <c r="W92" s="503"/>
      <c r="X92" s="503">
        <f>見確認!BB39</f>
        <v>710725631489</v>
      </c>
      <c r="Y92" s="503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3"/>
      <c r="AQ92" s="503"/>
      <c r="AR92" s="503">
        <f>見確認!BC39</f>
        <v>-611256947038</v>
      </c>
      <c r="AS92" s="503"/>
      <c r="AT92" s="503"/>
      <c r="AU92" s="503"/>
      <c r="AV92" s="503"/>
      <c r="AW92" s="503"/>
      <c r="AX92" s="503"/>
      <c r="AY92" s="503"/>
      <c r="AZ92" s="503"/>
      <c r="BA92" s="503"/>
      <c r="BB92" s="503"/>
      <c r="BC92" s="503"/>
      <c r="BD92" s="503"/>
      <c r="BE92" s="503"/>
      <c r="BF92" s="503"/>
      <c r="BG92" s="503"/>
      <c r="BH92" s="503"/>
      <c r="BI92" s="503"/>
      <c r="BJ92" s="503"/>
      <c r="BK92" s="503"/>
      <c r="BL92" s="503">
        <f>見確認!BD39</f>
        <v>155439082716</v>
      </c>
      <c r="BM92" s="503"/>
      <c r="BN92" s="503"/>
      <c r="BO92" s="503"/>
      <c r="BP92" s="503"/>
      <c r="BQ92" s="503"/>
      <c r="BR92" s="503"/>
      <c r="BS92" s="503"/>
      <c r="BT92" s="503"/>
      <c r="BU92" s="503"/>
      <c r="BV92" s="503"/>
      <c r="BW92" s="503"/>
      <c r="BX92" s="503"/>
      <c r="BY92" s="503"/>
      <c r="BZ92" s="503"/>
      <c r="CA92" s="503"/>
      <c r="CB92" s="503"/>
      <c r="CC92" s="503"/>
      <c r="CD92" s="503"/>
      <c r="CE92" s="504"/>
    </row>
    <row r="93" spans="2:83" s="290" customFormat="1" ht="21.75" customHeight="1">
      <c r="B93" s="510">
        <v>4</v>
      </c>
      <c r="C93" s="511"/>
      <c r="D93" s="503">
        <f>見確認!BA40</f>
        <v>84237160985</v>
      </c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3"/>
      <c r="T93" s="503"/>
      <c r="U93" s="503"/>
      <c r="V93" s="503"/>
      <c r="W93" s="503"/>
      <c r="X93" s="503">
        <f>見確認!BB40</f>
        <v>906381297045</v>
      </c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503"/>
      <c r="AL93" s="503"/>
      <c r="AM93" s="503"/>
      <c r="AN93" s="503"/>
      <c r="AO93" s="503"/>
      <c r="AP93" s="503"/>
      <c r="AQ93" s="503"/>
      <c r="AR93" s="503">
        <f>見確認!BC40</f>
        <v>-940145836927</v>
      </c>
      <c r="AS93" s="503"/>
      <c r="AT93" s="503"/>
      <c r="AU93" s="503"/>
      <c r="AV93" s="503"/>
      <c r="AW93" s="503"/>
      <c r="AX93" s="503"/>
      <c r="AY93" s="503"/>
      <c r="AZ93" s="503"/>
      <c r="BA93" s="503"/>
      <c r="BB93" s="503"/>
      <c r="BC93" s="503"/>
      <c r="BD93" s="503"/>
      <c r="BE93" s="503"/>
      <c r="BF93" s="503"/>
      <c r="BG93" s="503"/>
      <c r="BH93" s="503"/>
      <c r="BI93" s="503"/>
      <c r="BJ93" s="503"/>
      <c r="BK93" s="503"/>
      <c r="BL93" s="503">
        <f>見確認!BD40</f>
        <v>270984537261</v>
      </c>
      <c r="BM93" s="503"/>
      <c r="BN93" s="503"/>
      <c r="BO93" s="503"/>
      <c r="BP93" s="503"/>
      <c r="BQ93" s="503"/>
      <c r="BR93" s="503"/>
      <c r="BS93" s="503"/>
      <c r="BT93" s="503"/>
      <c r="BU93" s="503"/>
      <c r="BV93" s="503"/>
      <c r="BW93" s="503"/>
      <c r="BX93" s="503"/>
      <c r="BY93" s="503"/>
      <c r="BZ93" s="503"/>
      <c r="CA93" s="503"/>
      <c r="CB93" s="503"/>
      <c r="CC93" s="503"/>
      <c r="CD93" s="503"/>
      <c r="CE93" s="504"/>
    </row>
    <row r="94" spans="2:83" s="290" customFormat="1" ht="21.75" customHeight="1">
      <c r="B94" s="510">
        <v>5</v>
      </c>
      <c r="C94" s="511"/>
      <c r="D94" s="503">
        <f>見確認!BA41</f>
        <v>-35348271096</v>
      </c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  <c r="P94" s="503"/>
      <c r="Q94" s="503"/>
      <c r="R94" s="503"/>
      <c r="S94" s="503"/>
      <c r="T94" s="503"/>
      <c r="U94" s="503"/>
      <c r="V94" s="503"/>
      <c r="W94" s="503"/>
      <c r="X94" s="503">
        <f>見確認!BB41</f>
        <v>234169075823</v>
      </c>
      <c r="Y94" s="503"/>
      <c r="Z94" s="503"/>
      <c r="AA94" s="503"/>
      <c r="AB94" s="503"/>
      <c r="AC94" s="503"/>
      <c r="AD94" s="503"/>
      <c r="AE94" s="503"/>
      <c r="AF94" s="503"/>
      <c r="AG94" s="503"/>
      <c r="AH94" s="503"/>
      <c r="AI94" s="503"/>
      <c r="AJ94" s="503"/>
      <c r="AK94" s="503"/>
      <c r="AL94" s="503"/>
      <c r="AM94" s="503"/>
      <c r="AN94" s="503"/>
      <c r="AO94" s="503"/>
      <c r="AP94" s="503"/>
      <c r="AQ94" s="503"/>
      <c r="AR94" s="503">
        <f>見確認!BC41</f>
        <v>162367058149</v>
      </c>
      <c r="AS94" s="503"/>
      <c r="AT94" s="503"/>
      <c r="AU94" s="503"/>
      <c r="AV94" s="503"/>
      <c r="AW94" s="503"/>
      <c r="AX94" s="503"/>
      <c r="AY94" s="503"/>
      <c r="AZ94" s="503"/>
      <c r="BA94" s="503"/>
      <c r="BB94" s="503"/>
      <c r="BC94" s="503"/>
      <c r="BD94" s="503"/>
      <c r="BE94" s="503"/>
      <c r="BF94" s="503"/>
      <c r="BG94" s="503"/>
      <c r="BH94" s="503"/>
      <c r="BI94" s="503"/>
      <c r="BJ94" s="503"/>
      <c r="BK94" s="503"/>
      <c r="BL94" s="503">
        <f>見確認!BD41</f>
        <v>943217860594</v>
      </c>
      <c r="BM94" s="503"/>
      <c r="BN94" s="503"/>
      <c r="BO94" s="503"/>
      <c r="BP94" s="503"/>
      <c r="BQ94" s="503"/>
      <c r="BR94" s="503"/>
      <c r="BS94" s="503"/>
      <c r="BT94" s="503"/>
      <c r="BU94" s="503"/>
      <c r="BV94" s="503"/>
      <c r="BW94" s="503"/>
      <c r="BX94" s="503"/>
      <c r="BY94" s="503"/>
      <c r="BZ94" s="503"/>
      <c r="CA94" s="503"/>
      <c r="CB94" s="503"/>
      <c r="CC94" s="503"/>
      <c r="CD94" s="503"/>
      <c r="CE94" s="504"/>
    </row>
    <row r="95" spans="2:83" s="290" customFormat="1" ht="21.75" customHeight="1">
      <c r="B95" s="510">
        <v>6</v>
      </c>
      <c r="C95" s="511"/>
      <c r="D95" s="503">
        <f>見確認!BA42</f>
        <v>-23126059874</v>
      </c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503"/>
      <c r="Q95" s="503"/>
      <c r="R95" s="503"/>
      <c r="S95" s="503"/>
      <c r="T95" s="503"/>
      <c r="U95" s="503"/>
      <c r="V95" s="503"/>
      <c r="W95" s="503"/>
      <c r="X95" s="503">
        <f>見確認!BB42</f>
        <v>121836742590</v>
      </c>
      <c r="Y95" s="503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3"/>
      <c r="AK95" s="503"/>
      <c r="AL95" s="503"/>
      <c r="AM95" s="503"/>
      <c r="AN95" s="503"/>
      <c r="AO95" s="503"/>
      <c r="AP95" s="503"/>
      <c r="AQ95" s="503"/>
      <c r="AR95" s="503">
        <f>見確認!BC42</f>
        <v>504589270361</v>
      </c>
      <c r="AS95" s="503"/>
      <c r="AT95" s="503"/>
      <c r="AU95" s="503"/>
      <c r="AV95" s="503"/>
      <c r="AW95" s="503"/>
      <c r="AX95" s="503"/>
      <c r="AY95" s="503"/>
      <c r="AZ95" s="503"/>
      <c r="BA95" s="503"/>
      <c r="BB95" s="503"/>
      <c r="BC95" s="503"/>
      <c r="BD95" s="503"/>
      <c r="BE95" s="503"/>
      <c r="BF95" s="503"/>
      <c r="BG95" s="503"/>
      <c r="BH95" s="503"/>
      <c r="BI95" s="503"/>
      <c r="BJ95" s="503"/>
      <c r="BK95" s="503"/>
      <c r="BL95" s="503">
        <f>見確認!BD42</f>
        <v>381095648372</v>
      </c>
      <c r="BM95" s="503"/>
      <c r="BN95" s="503"/>
      <c r="BO95" s="503"/>
      <c r="BP95" s="503"/>
      <c r="BQ95" s="503"/>
      <c r="BR95" s="503"/>
      <c r="BS95" s="503"/>
      <c r="BT95" s="503"/>
      <c r="BU95" s="503"/>
      <c r="BV95" s="503"/>
      <c r="BW95" s="503"/>
      <c r="BX95" s="503"/>
      <c r="BY95" s="503"/>
      <c r="BZ95" s="503"/>
      <c r="CA95" s="503"/>
      <c r="CB95" s="503"/>
      <c r="CC95" s="503"/>
      <c r="CD95" s="503"/>
      <c r="CE95" s="504"/>
    </row>
    <row r="96" spans="2:83" s="290" customFormat="1" ht="21.75" customHeight="1">
      <c r="B96" s="510">
        <v>7</v>
      </c>
      <c r="C96" s="511"/>
      <c r="D96" s="503">
        <f>見確認!BA43</f>
        <v>46459382107</v>
      </c>
      <c r="E96" s="503"/>
      <c r="F96" s="503"/>
      <c r="G96" s="503"/>
      <c r="H96" s="503"/>
      <c r="I96" s="503"/>
      <c r="J96" s="503"/>
      <c r="K96" s="503"/>
      <c r="L96" s="503"/>
      <c r="M96" s="503"/>
      <c r="N96" s="503"/>
      <c r="O96" s="503"/>
      <c r="P96" s="503"/>
      <c r="Q96" s="503"/>
      <c r="R96" s="503"/>
      <c r="S96" s="503"/>
      <c r="T96" s="503"/>
      <c r="U96" s="503"/>
      <c r="V96" s="503"/>
      <c r="W96" s="503"/>
      <c r="X96" s="503">
        <f>見確認!BB43</f>
        <v>789614520378</v>
      </c>
      <c r="Y96" s="503"/>
      <c r="Z96" s="503"/>
      <c r="AA96" s="503"/>
      <c r="AB96" s="503"/>
      <c r="AC96" s="503"/>
      <c r="AD96" s="503"/>
      <c r="AE96" s="503"/>
      <c r="AF96" s="503"/>
      <c r="AG96" s="503"/>
      <c r="AH96" s="503"/>
      <c r="AI96" s="503"/>
      <c r="AJ96" s="503"/>
      <c r="AK96" s="503"/>
      <c r="AL96" s="503"/>
      <c r="AM96" s="503"/>
      <c r="AN96" s="503"/>
      <c r="AO96" s="503"/>
      <c r="AP96" s="503"/>
      <c r="AQ96" s="503"/>
      <c r="AR96" s="503">
        <f>見確認!BC43</f>
        <v>-833478169250</v>
      </c>
      <c r="AS96" s="503"/>
      <c r="AT96" s="503"/>
      <c r="AU96" s="503"/>
      <c r="AV96" s="503"/>
      <c r="AW96" s="503"/>
      <c r="AX96" s="503"/>
      <c r="AY96" s="503"/>
      <c r="AZ96" s="503"/>
      <c r="BA96" s="503"/>
      <c r="BB96" s="503"/>
      <c r="BC96" s="503"/>
      <c r="BD96" s="503"/>
      <c r="BE96" s="503"/>
      <c r="BF96" s="503"/>
      <c r="BG96" s="503"/>
      <c r="BH96" s="503"/>
      <c r="BI96" s="503"/>
      <c r="BJ96" s="503"/>
      <c r="BK96" s="503"/>
      <c r="BL96" s="503">
        <f>見確認!BD43</f>
        <v>164328971605</v>
      </c>
      <c r="BM96" s="503"/>
      <c r="BN96" s="503"/>
      <c r="BO96" s="503"/>
      <c r="BP96" s="503"/>
      <c r="BQ96" s="503"/>
      <c r="BR96" s="503"/>
      <c r="BS96" s="503"/>
      <c r="BT96" s="503"/>
      <c r="BU96" s="503"/>
      <c r="BV96" s="503"/>
      <c r="BW96" s="503"/>
      <c r="BX96" s="503"/>
      <c r="BY96" s="503"/>
      <c r="BZ96" s="503"/>
      <c r="CA96" s="503"/>
      <c r="CB96" s="503"/>
      <c r="CC96" s="503"/>
      <c r="CD96" s="503"/>
      <c r="CE96" s="504"/>
    </row>
    <row r="97" spans="2:83" s="290" customFormat="1" ht="21.75" customHeight="1">
      <c r="B97" s="510">
        <v>8</v>
      </c>
      <c r="C97" s="511"/>
      <c r="D97" s="503">
        <f>見確認!BA44</f>
        <v>-24189370652</v>
      </c>
      <c r="E97" s="503"/>
      <c r="F97" s="503"/>
      <c r="G97" s="503"/>
      <c r="H97" s="503"/>
      <c r="I97" s="503"/>
      <c r="J97" s="503"/>
      <c r="K97" s="503"/>
      <c r="L97" s="503"/>
      <c r="M97" s="503"/>
      <c r="N97" s="503"/>
      <c r="O97" s="503"/>
      <c r="P97" s="503"/>
      <c r="Q97" s="503"/>
      <c r="R97" s="503"/>
      <c r="S97" s="503"/>
      <c r="T97" s="503"/>
      <c r="U97" s="503"/>
      <c r="V97" s="503"/>
      <c r="W97" s="503"/>
      <c r="X97" s="503">
        <f>見確認!BB44</f>
        <v>563058964712</v>
      </c>
      <c r="Y97" s="503"/>
      <c r="Z97" s="503"/>
      <c r="AA97" s="503"/>
      <c r="AB97" s="503"/>
      <c r="AC97" s="503"/>
      <c r="AD97" s="503"/>
      <c r="AE97" s="503"/>
      <c r="AF97" s="503"/>
      <c r="AG97" s="503"/>
      <c r="AH97" s="503"/>
      <c r="AI97" s="503"/>
      <c r="AJ97" s="503"/>
      <c r="AK97" s="503"/>
      <c r="AL97" s="503"/>
      <c r="AM97" s="503"/>
      <c r="AN97" s="503"/>
      <c r="AO97" s="503"/>
      <c r="AP97" s="503"/>
      <c r="AQ97" s="503"/>
      <c r="AR97" s="503">
        <f>見確認!BC44</f>
        <v>482671930567</v>
      </c>
      <c r="AS97" s="503"/>
      <c r="AT97" s="503"/>
      <c r="AU97" s="503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503"/>
      <c r="BI97" s="503"/>
      <c r="BJ97" s="503"/>
      <c r="BK97" s="503"/>
      <c r="BL97" s="503">
        <f>見確認!BD44</f>
        <v>661345987298</v>
      </c>
      <c r="BM97" s="503"/>
      <c r="BN97" s="503"/>
      <c r="BO97" s="503"/>
      <c r="BP97" s="503"/>
      <c r="BQ97" s="503"/>
      <c r="BR97" s="503"/>
      <c r="BS97" s="503"/>
      <c r="BT97" s="503"/>
      <c r="BU97" s="503"/>
      <c r="BV97" s="503"/>
      <c r="BW97" s="503"/>
      <c r="BX97" s="503"/>
      <c r="BY97" s="503"/>
      <c r="BZ97" s="503"/>
      <c r="CA97" s="503"/>
      <c r="CB97" s="503"/>
      <c r="CC97" s="503"/>
      <c r="CD97" s="503"/>
      <c r="CE97" s="504"/>
    </row>
    <row r="98" spans="2:83" s="290" customFormat="1" ht="21.75" customHeight="1">
      <c r="B98" s="510">
        <v>9</v>
      </c>
      <c r="C98" s="511"/>
      <c r="D98" s="503">
        <f>見確認!BA45</f>
        <v>69782615430</v>
      </c>
      <c r="E98" s="503"/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>
        <f>見確認!BB45</f>
        <v>457492308156</v>
      </c>
      <c r="Y98" s="503"/>
      <c r="Z98" s="503"/>
      <c r="AA98" s="503"/>
      <c r="AB98" s="503"/>
      <c r="AC98" s="503"/>
      <c r="AD98" s="503"/>
      <c r="AE98" s="503"/>
      <c r="AF98" s="503"/>
      <c r="AG98" s="503"/>
      <c r="AH98" s="503"/>
      <c r="AI98" s="503"/>
      <c r="AJ98" s="503"/>
      <c r="AK98" s="503"/>
      <c r="AL98" s="503"/>
      <c r="AM98" s="503"/>
      <c r="AN98" s="503"/>
      <c r="AO98" s="503"/>
      <c r="AP98" s="503"/>
      <c r="AQ98" s="503"/>
      <c r="AR98" s="503">
        <f>見確認!BC45</f>
        <v>-495690381472</v>
      </c>
      <c r="AS98" s="503"/>
      <c r="AT98" s="503"/>
      <c r="AU98" s="503"/>
      <c r="AV98" s="503"/>
      <c r="AW98" s="503"/>
      <c r="AX98" s="503"/>
      <c r="AY98" s="503"/>
      <c r="AZ98" s="503"/>
      <c r="BA98" s="503"/>
      <c r="BB98" s="503"/>
      <c r="BC98" s="503"/>
      <c r="BD98" s="503"/>
      <c r="BE98" s="503"/>
      <c r="BF98" s="503"/>
      <c r="BG98" s="503"/>
      <c r="BH98" s="503"/>
      <c r="BI98" s="503"/>
      <c r="BJ98" s="503"/>
      <c r="BK98" s="503"/>
      <c r="BL98" s="503">
        <f>見確認!BD45</f>
        <v>498762315049</v>
      </c>
      <c r="BM98" s="503"/>
      <c r="BN98" s="503"/>
      <c r="BO98" s="503"/>
      <c r="BP98" s="503"/>
      <c r="BQ98" s="503"/>
      <c r="BR98" s="503"/>
      <c r="BS98" s="503"/>
      <c r="BT98" s="503"/>
      <c r="BU98" s="503"/>
      <c r="BV98" s="503"/>
      <c r="BW98" s="503"/>
      <c r="BX98" s="503"/>
      <c r="BY98" s="503"/>
      <c r="BZ98" s="503"/>
      <c r="CA98" s="503"/>
      <c r="CB98" s="503"/>
      <c r="CC98" s="503"/>
      <c r="CD98" s="503"/>
      <c r="CE98" s="504"/>
    </row>
    <row r="99" spans="2:83" s="290" customFormat="1" ht="21.75" customHeight="1">
      <c r="B99" s="512">
        <v>10</v>
      </c>
      <c r="C99" s="513"/>
      <c r="D99" s="499">
        <f>見確認!BA46</f>
        <v>18671504329</v>
      </c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>
        <f>見確認!BB46</f>
        <v>437416528929</v>
      </c>
      <c r="Y99" s="499"/>
      <c r="Z99" s="499"/>
      <c r="AA99" s="499"/>
      <c r="AB99" s="499"/>
      <c r="AC99" s="499"/>
      <c r="AD99" s="499"/>
      <c r="AE99" s="499"/>
      <c r="AF99" s="499"/>
      <c r="AG99" s="499"/>
      <c r="AH99" s="499"/>
      <c r="AI99" s="499"/>
      <c r="AJ99" s="499"/>
      <c r="AK99" s="499"/>
      <c r="AL99" s="499"/>
      <c r="AM99" s="499"/>
      <c r="AN99" s="499"/>
      <c r="AO99" s="499"/>
      <c r="AP99" s="499"/>
      <c r="AQ99" s="499"/>
      <c r="AR99" s="499">
        <f>見確認!BC46</f>
        <v>279034725816</v>
      </c>
      <c r="AS99" s="499"/>
      <c r="AT99" s="499"/>
      <c r="AU99" s="499"/>
      <c r="AV99" s="499"/>
      <c r="AW99" s="499"/>
      <c r="AX99" s="499"/>
      <c r="AY99" s="499"/>
      <c r="AZ99" s="499"/>
      <c r="BA99" s="499"/>
      <c r="BB99" s="499"/>
      <c r="BC99" s="499"/>
      <c r="BD99" s="499"/>
      <c r="BE99" s="499"/>
      <c r="BF99" s="499"/>
      <c r="BG99" s="499"/>
      <c r="BH99" s="499"/>
      <c r="BI99" s="499"/>
      <c r="BJ99" s="499"/>
      <c r="BK99" s="499"/>
      <c r="BL99" s="499">
        <f>見確認!BD46</f>
        <v>837651204938</v>
      </c>
      <c r="BM99" s="499"/>
      <c r="BN99" s="499"/>
      <c r="BO99" s="499"/>
      <c r="BP99" s="499"/>
      <c r="BQ99" s="499"/>
      <c r="BR99" s="499"/>
      <c r="BS99" s="499"/>
      <c r="BT99" s="499"/>
      <c r="BU99" s="499"/>
      <c r="BV99" s="499"/>
      <c r="BW99" s="499"/>
      <c r="BX99" s="499"/>
      <c r="BY99" s="499"/>
      <c r="BZ99" s="499"/>
      <c r="CA99" s="499"/>
      <c r="CB99" s="499"/>
      <c r="CC99" s="499"/>
      <c r="CD99" s="499"/>
      <c r="CE99" s="500"/>
    </row>
    <row r="100" spans="2:83" s="290" customFormat="1" ht="33.75" customHeight="1">
      <c r="B100" s="514" t="s">
        <v>1809</v>
      </c>
      <c r="C100" s="515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  <c r="O100" s="501"/>
      <c r="P100" s="501"/>
      <c r="Q100" s="501"/>
      <c r="R100" s="501"/>
      <c r="S100" s="501"/>
      <c r="T100" s="501"/>
      <c r="U100" s="501"/>
      <c r="V100" s="501"/>
      <c r="W100" s="501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501"/>
      <c r="AM100" s="501"/>
      <c r="AN100" s="501"/>
      <c r="AO100" s="501"/>
      <c r="AP100" s="501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  <c r="BC100" s="501"/>
      <c r="BD100" s="501"/>
      <c r="BE100" s="501"/>
      <c r="BF100" s="501"/>
      <c r="BG100" s="501"/>
      <c r="BH100" s="501"/>
      <c r="BI100" s="501"/>
      <c r="BJ100" s="501"/>
      <c r="BK100" s="501"/>
      <c r="BL100" s="501"/>
      <c r="BM100" s="501"/>
      <c r="BN100" s="501"/>
      <c r="BO100" s="501"/>
      <c r="BP100" s="501"/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1"/>
      <c r="CD100" s="501"/>
      <c r="CE100" s="502"/>
    </row>
    <row r="101" spans="2:83" s="290" customFormat="1">
      <c r="B101" s="272" t="s">
        <v>1873</v>
      </c>
      <c r="CE101" s="298" t="s">
        <v>1819</v>
      </c>
    </row>
    <row r="102" spans="2:83" s="290" customFormat="1"/>
    <row r="103" spans="2:83" s="290" customFormat="1"/>
    <row r="104" spans="2:83" s="290" customFormat="1"/>
    <row r="105" spans="2:83" s="290" customFormat="1"/>
    <row r="106" spans="2:83" s="290" customFormat="1"/>
    <row r="107" spans="2:83" s="290" customFormat="1"/>
    <row r="108" spans="2:83" s="290" customFormat="1"/>
    <row r="109" spans="2:83" s="290" customFormat="1"/>
    <row r="110" spans="2:83" s="290" customFormat="1"/>
    <row r="111" spans="2:83" s="290" customFormat="1"/>
    <row r="112" spans="2:83" s="290" customFormat="1"/>
    <row r="113" s="290" customFormat="1"/>
    <row r="114" s="290" customFormat="1"/>
    <row r="115" s="290" customFormat="1"/>
    <row r="116" s="290" customFormat="1"/>
    <row r="117" s="290" customFormat="1"/>
    <row r="118" s="290" customFormat="1"/>
    <row r="119" s="290" customFormat="1"/>
    <row r="120" s="290" customFormat="1"/>
    <row r="121" s="290" customFormat="1"/>
  </sheetData>
  <sheetProtection password="97B0" sheet="1" objects="1" scenarios="1"/>
  <mergeCells count="444">
    <mergeCell ref="B60:K60"/>
    <mergeCell ref="B9:K9"/>
    <mergeCell ref="U2:BL3"/>
    <mergeCell ref="D18:M22"/>
    <mergeCell ref="N21:W22"/>
    <mergeCell ref="X21:AG22"/>
    <mergeCell ref="BB54:BP54"/>
    <mergeCell ref="BB55:BP55"/>
    <mergeCell ref="BB56:BP56"/>
    <mergeCell ref="BB57:BP57"/>
    <mergeCell ref="U5:BL6"/>
    <mergeCell ref="AF9:BA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Q12:CE12"/>
    <mergeCell ref="D13:M13"/>
    <mergeCell ref="N13:W13"/>
    <mergeCell ref="X13:AG13"/>
    <mergeCell ref="AH13:AQ13"/>
    <mergeCell ref="AR13:BA13"/>
    <mergeCell ref="BB13:BP13"/>
    <mergeCell ref="BQ13:CE13"/>
    <mergeCell ref="D12:M12"/>
    <mergeCell ref="N12:W12"/>
    <mergeCell ref="X12:AG12"/>
    <mergeCell ref="AH12:AQ12"/>
    <mergeCell ref="AR12:BA12"/>
    <mergeCell ref="BB12:BP12"/>
    <mergeCell ref="BQ14:CE14"/>
    <mergeCell ref="D15:M15"/>
    <mergeCell ref="N15:W15"/>
    <mergeCell ref="X15:AG15"/>
    <mergeCell ref="AH15:AQ15"/>
    <mergeCell ref="AR15:BA15"/>
    <mergeCell ref="BB15:BP15"/>
    <mergeCell ref="BQ15:CE15"/>
    <mergeCell ref="D14:M14"/>
    <mergeCell ref="N14:W14"/>
    <mergeCell ref="X14:AG14"/>
    <mergeCell ref="AH14:AQ14"/>
    <mergeCell ref="AR14:BA14"/>
    <mergeCell ref="BB14:BP14"/>
    <mergeCell ref="BQ16:CE16"/>
    <mergeCell ref="D17:M17"/>
    <mergeCell ref="N17:W17"/>
    <mergeCell ref="X17:AG17"/>
    <mergeCell ref="AH17:AQ17"/>
    <mergeCell ref="AR17:BA17"/>
    <mergeCell ref="BB17:BP17"/>
    <mergeCell ref="BQ17:CE17"/>
    <mergeCell ref="D16:M16"/>
    <mergeCell ref="N16:W16"/>
    <mergeCell ref="X16:AG16"/>
    <mergeCell ref="AH16:AQ16"/>
    <mergeCell ref="AR16:BA16"/>
    <mergeCell ref="BB16:BP16"/>
    <mergeCell ref="BQ18:CE18"/>
    <mergeCell ref="N19:W19"/>
    <mergeCell ref="X19:AG19"/>
    <mergeCell ref="AH19:AQ19"/>
    <mergeCell ref="AR19:BA19"/>
    <mergeCell ref="BB19:BP19"/>
    <mergeCell ref="BQ19:CE19"/>
    <mergeCell ref="N18:W18"/>
    <mergeCell ref="X18:AG18"/>
    <mergeCell ref="AH18:AQ18"/>
    <mergeCell ref="AR18:BA18"/>
    <mergeCell ref="BB18:BP18"/>
    <mergeCell ref="BQ20:CE20"/>
    <mergeCell ref="AH21:AQ21"/>
    <mergeCell ref="AR21:BA21"/>
    <mergeCell ref="BB21:BP21"/>
    <mergeCell ref="BQ21:CE21"/>
    <mergeCell ref="N20:W20"/>
    <mergeCell ref="X20:AG20"/>
    <mergeCell ref="AH20:AQ20"/>
    <mergeCell ref="AR20:BA20"/>
    <mergeCell ref="BB20:BP20"/>
    <mergeCell ref="BQ22:CE22"/>
    <mergeCell ref="D23:M23"/>
    <mergeCell ref="N23:W23"/>
    <mergeCell ref="X23:AG23"/>
    <mergeCell ref="AH23:AQ23"/>
    <mergeCell ref="AR23:BA23"/>
    <mergeCell ref="BB23:BP23"/>
    <mergeCell ref="BQ23:CE23"/>
    <mergeCell ref="AH22:AQ22"/>
    <mergeCell ref="AR22:BA22"/>
    <mergeCell ref="BB22:BP2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D25:S25"/>
    <mergeCell ref="T25:AI25"/>
    <mergeCell ref="AJ25:AY25"/>
    <mergeCell ref="AZ25:BO25"/>
    <mergeCell ref="BP25:CE25"/>
    <mergeCell ref="D26:S26"/>
    <mergeCell ref="T26:AI26"/>
    <mergeCell ref="AJ26:AY26"/>
    <mergeCell ref="AZ26:BO26"/>
    <mergeCell ref="BP26:CE26"/>
    <mergeCell ref="D27:S27"/>
    <mergeCell ref="T27:AI27"/>
    <mergeCell ref="AJ27:AY27"/>
    <mergeCell ref="AZ27:BO27"/>
    <mergeCell ref="BP27:CE27"/>
    <mergeCell ref="D28:S28"/>
    <mergeCell ref="T28:AI28"/>
    <mergeCell ref="AJ28:AY28"/>
    <mergeCell ref="AZ28:BO28"/>
    <mergeCell ref="BP28:CE28"/>
    <mergeCell ref="D29:S29"/>
    <mergeCell ref="T29:AI29"/>
    <mergeCell ref="AJ29:AY29"/>
    <mergeCell ref="AZ29:BO29"/>
    <mergeCell ref="BP29:CE29"/>
    <mergeCell ref="D30:S30"/>
    <mergeCell ref="T30:AI30"/>
    <mergeCell ref="AJ30:AY30"/>
    <mergeCell ref="AZ30:BO30"/>
    <mergeCell ref="BP30:CE30"/>
    <mergeCell ref="D31:S31"/>
    <mergeCell ref="T31:AI31"/>
    <mergeCell ref="AJ31:AY31"/>
    <mergeCell ref="AZ31:BO31"/>
    <mergeCell ref="BP31:CE31"/>
    <mergeCell ref="D32:S32"/>
    <mergeCell ref="T32:AI32"/>
    <mergeCell ref="AJ32:AY32"/>
    <mergeCell ref="AZ32:BO32"/>
    <mergeCell ref="BP32:CE32"/>
    <mergeCell ref="D33:S33"/>
    <mergeCell ref="T33:AI33"/>
    <mergeCell ref="AJ33:AY33"/>
    <mergeCell ref="AZ33:BO33"/>
    <mergeCell ref="BP33:CE33"/>
    <mergeCell ref="D34:S34"/>
    <mergeCell ref="T34:AI34"/>
    <mergeCell ref="AJ34:AY34"/>
    <mergeCell ref="AZ34:BO34"/>
    <mergeCell ref="BP34:CE34"/>
    <mergeCell ref="D35:S35"/>
    <mergeCell ref="T35:AI35"/>
    <mergeCell ref="AJ35:AY35"/>
    <mergeCell ref="AZ35:BO35"/>
    <mergeCell ref="BP35:CE35"/>
    <mergeCell ref="D36:S36"/>
    <mergeCell ref="T36:AI36"/>
    <mergeCell ref="AJ36:AY36"/>
    <mergeCell ref="AZ36:BO36"/>
    <mergeCell ref="BP36:CE36"/>
    <mergeCell ref="B39:C39"/>
    <mergeCell ref="D39:S39"/>
    <mergeCell ref="T39:AI39"/>
    <mergeCell ref="AJ39:AY39"/>
    <mergeCell ref="AZ39:BO39"/>
    <mergeCell ref="BP39:CE39"/>
    <mergeCell ref="B38:C38"/>
    <mergeCell ref="D38:S38"/>
    <mergeCell ref="T38:AI38"/>
    <mergeCell ref="AJ38:AY38"/>
    <mergeCell ref="AZ38:BO38"/>
    <mergeCell ref="BP38:CE38"/>
    <mergeCell ref="B41:C41"/>
    <mergeCell ref="D41:S41"/>
    <mergeCell ref="T41:AI41"/>
    <mergeCell ref="AJ41:AY41"/>
    <mergeCell ref="AZ41:BO41"/>
    <mergeCell ref="BP41:CE41"/>
    <mergeCell ref="B40:C40"/>
    <mergeCell ref="D40:S40"/>
    <mergeCell ref="T40:AI40"/>
    <mergeCell ref="AJ40:AY40"/>
    <mergeCell ref="AZ40:BO40"/>
    <mergeCell ref="BP40:CE40"/>
    <mergeCell ref="B43:C43"/>
    <mergeCell ref="D43:S43"/>
    <mergeCell ref="T43:AI43"/>
    <mergeCell ref="AJ43:AY43"/>
    <mergeCell ref="AZ43:BO43"/>
    <mergeCell ref="BP43:CE43"/>
    <mergeCell ref="B42:C42"/>
    <mergeCell ref="D42:S42"/>
    <mergeCell ref="T42:AI42"/>
    <mergeCell ref="AJ42:AY42"/>
    <mergeCell ref="AZ42:BO42"/>
    <mergeCell ref="BP42:CE42"/>
    <mergeCell ref="B45:C45"/>
    <mergeCell ref="D45:S45"/>
    <mergeCell ref="T45:AI45"/>
    <mergeCell ref="AJ45:AY45"/>
    <mergeCell ref="AZ45:BO45"/>
    <mergeCell ref="BP45:CE45"/>
    <mergeCell ref="B44:C44"/>
    <mergeCell ref="D44:S44"/>
    <mergeCell ref="T44:AI44"/>
    <mergeCell ref="AJ44:AY44"/>
    <mergeCell ref="AZ44:BO44"/>
    <mergeCell ref="BP44:CE44"/>
    <mergeCell ref="B47:C47"/>
    <mergeCell ref="D47:S47"/>
    <mergeCell ref="T47:AI47"/>
    <mergeCell ref="AJ47:AY47"/>
    <mergeCell ref="AZ47:BO47"/>
    <mergeCell ref="BP47:CE47"/>
    <mergeCell ref="B46:C46"/>
    <mergeCell ref="D46:S46"/>
    <mergeCell ref="T46:AI46"/>
    <mergeCell ref="AJ46:AY46"/>
    <mergeCell ref="AZ46:BO46"/>
    <mergeCell ref="BP46:CE46"/>
    <mergeCell ref="B49:C49"/>
    <mergeCell ref="D49:S49"/>
    <mergeCell ref="T49:AI49"/>
    <mergeCell ref="AJ49:AY49"/>
    <mergeCell ref="AZ49:BO49"/>
    <mergeCell ref="BP49:CE49"/>
    <mergeCell ref="B48:C48"/>
    <mergeCell ref="D48:S48"/>
    <mergeCell ref="T48:AI48"/>
    <mergeCell ref="AJ48:AY48"/>
    <mergeCell ref="AZ48:BO48"/>
    <mergeCell ref="BP48:CE48"/>
    <mergeCell ref="B64:C64"/>
    <mergeCell ref="D64:S64"/>
    <mergeCell ref="T64:AI64"/>
    <mergeCell ref="AJ64:AY64"/>
    <mergeCell ref="AZ64:BO64"/>
    <mergeCell ref="BP64:CE64"/>
    <mergeCell ref="B63:C63"/>
    <mergeCell ref="D63:S63"/>
    <mergeCell ref="T63:AI63"/>
    <mergeCell ref="AJ63:AY63"/>
    <mergeCell ref="AZ63:BO63"/>
    <mergeCell ref="BP63:CE63"/>
    <mergeCell ref="B66:C66"/>
    <mergeCell ref="D66:S66"/>
    <mergeCell ref="T66:AI66"/>
    <mergeCell ref="AJ66:AY66"/>
    <mergeCell ref="AZ66:BO66"/>
    <mergeCell ref="BP66:CE66"/>
    <mergeCell ref="B65:C65"/>
    <mergeCell ref="D65:S65"/>
    <mergeCell ref="T65:AI65"/>
    <mergeCell ref="AJ65:AY65"/>
    <mergeCell ref="AZ65:BO65"/>
    <mergeCell ref="BP65:CE65"/>
    <mergeCell ref="B68:C68"/>
    <mergeCell ref="D68:S68"/>
    <mergeCell ref="T68:AI68"/>
    <mergeCell ref="AJ68:AY68"/>
    <mergeCell ref="AZ68:BO68"/>
    <mergeCell ref="BP68:CE68"/>
    <mergeCell ref="B67:C67"/>
    <mergeCell ref="D67:S67"/>
    <mergeCell ref="T67:AI67"/>
    <mergeCell ref="AJ67:AY67"/>
    <mergeCell ref="AZ67:BO67"/>
    <mergeCell ref="BP67:CE67"/>
    <mergeCell ref="B70:C70"/>
    <mergeCell ref="D70:S70"/>
    <mergeCell ref="T70:AI70"/>
    <mergeCell ref="AJ70:AY70"/>
    <mergeCell ref="AZ70:BO70"/>
    <mergeCell ref="BP70:CE70"/>
    <mergeCell ref="B69:C69"/>
    <mergeCell ref="D69:S69"/>
    <mergeCell ref="T69:AI69"/>
    <mergeCell ref="AJ69:AY69"/>
    <mergeCell ref="AZ69:BO69"/>
    <mergeCell ref="BP69:CE69"/>
    <mergeCell ref="B72:C72"/>
    <mergeCell ref="D72:S72"/>
    <mergeCell ref="T72:AI72"/>
    <mergeCell ref="AJ72:AY72"/>
    <mergeCell ref="AZ72:BO72"/>
    <mergeCell ref="BP72:CE72"/>
    <mergeCell ref="B71:C71"/>
    <mergeCell ref="D71:S71"/>
    <mergeCell ref="T71:AI71"/>
    <mergeCell ref="AJ71:AY71"/>
    <mergeCell ref="AZ71:BO71"/>
    <mergeCell ref="BP71:CE71"/>
    <mergeCell ref="B74:C74"/>
    <mergeCell ref="D74:S74"/>
    <mergeCell ref="T74:AI74"/>
    <mergeCell ref="AJ74:AY74"/>
    <mergeCell ref="AZ74:BO74"/>
    <mergeCell ref="BP74:CE74"/>
    <mergeCell ref="B73:C73"/>
    <mergeCell ref="D73:S73"/>
    <mergeCell ref="T73:AI73"/>
    <mergeCell ref="AJ73:AY73"/>
    <mergeCell ref="AZ73:BO73"/>
    <mergeCell ref="BP73:CE73"/>
    <mergeCell ref="D76:W76"/>
    <mergeCell ref="X76:AQ76"/>
    <mergeCell ref="AR76:BK76"/>
    <mergeCell ref="BL76:CE76"/>
    <mergeCell ref="B89:C89"/>
    <mergeCell ref="D89:W89"/>
    <mergeCell ref="X89:AQ89"/>
    <mergeCell ref="AR89:BK89"/>
    <mergeCell ref="BL89:CE89"/>
    <mergeCell ref="X77:AQ77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AR77:BK77"/>
    <mergeCell ref="BL77:CE77"/>
    <mergeCell ref="B99:C99"/>
    <mergeCell ref="B100:C100"/>
    <mergeCell ref="D77:W77"/>
    <mergeCell ref="D79:W79"/>
    <mergeCell ref="D81:W81"/>
    <mergeCell ref="D83:W83"/>
    <mergeCell ref="D85:W85"/>
    <mergeCell ref="B90:C90"/>
    <mergeCell ref="B91:C91"/>
    <mergeCell ref="B92:C92"/>
    <mergeCell ref="B93:C93"/>
    <mergeCell ref="B94:C94"/>
    <mergeCell ref="B95:C95"/>
    <mergeCell ref="D78:W78"/>
    <mergeCell ref="D91:W91"/>
    <mergeCell ref="D99:W99"/>
    <mergeCell ref="X78:AQ78"/>
    <mergeCell ref="AR78:BK78"/>
    <mergeCell ref="BL78:CE78"/>
    <mergeCell ref="B96:C96"/>
    <mergeCell ref="B97:C97"/>
    <mergeCell ref="B98:C98"/>
    <mergeCell ref="X81:AQ81"/>
    <mergeCell ref="AR81:BK81"/>
    <mergeCell ref="BL81:CE81"/>
    <mergeCell ref="D82:W82"/>
    <mergeCell ref="X82:AQ82"/>
    <mergeCell ref="AR82:BK82"/>
    <mergeCell ref="BL82:CE82"/>
    <mergeCell ref="X79:AQ79"/>
    <mergeCell ref="AR79:BK79"/>
    <mergeCell ref="BL79:CE79"/>
    <mergeCell ref="D80:W80"/>
    <mergeCell ref="X80:AQ80"/>
    <mergeCell ref="AR80:BK80"/>
    <mergeCell ref="BL80:CE80"/>
    <mergeCell ref="X85:AQ85"/>
    <mergeCell ref="AR85:BK85"/>
    <mergeCell ref="BL85:CE85"/>
    <mergeCell ref="D86:W86"/>
    <mergeCell ref="X86:AQ86"/>
    <mergeCell ref="AR86:BK86"/>
    <mergeCell ref="BL86:CE86"/>
    <mergeCell ref="X83:AQ83"/>
    <mergeCell ref="AR83:BK83"/>
    <mergeCell ref="BL83:CE83"/>
    <mergeCell ref="D84:W84"/>
    <mergeCell ref="X84:AQ84"/>
    <mergeCell ref="AR84:BK84"/>
    <mergeCell ref="BL84:CE84"/>
    <mergeCell ref="X91:AQ91"/>
    <mergeCell ref="AR91:BK91"/>
    <mergeCell ref="BL91:CE91"/>
    <mergeCell ref="D92:W92"/>
    <mergeCell ref="X92:AQ92"/>
    <mergeCell ref="AR92:BK92"/>
    <mergeCell ref="BL92:CE92"/>
    <mergeCell ref="D87:W87"/>
    <mergeCell ref="X87:AQ87"/>
    <mergeCell ref="AR87:BK87"/>
    <mergeCell ref="BL87:CE87"/>
    <mergeCell ref="D90:W90"/>
    <mergeCell ref="X90:AQ90"/>
    <mergeCell ref="AR90:BK90"/>
    <mergeCell ref="BL90:CE90"/>
    <mergeCell ref="X96:AQ96"/>
    <mergeCell ref="AR96:BK96"/>
    <mergeCell ref="BL96:CE96"/>
    <mergeCell ref="D93:W93"/>
    <mergeCell ref="X93:AQ93"/>
    <mergeCell ref="AR93:BK93"/>
    <mergeCell ref="BL93:CE93"/>
    <mergeCell ref="D94:W94"/>
    <mergeCell ref="X94:AQ94"/>
    <mergeCell ref="AR94:BK94"/>
    <mergeCell ref="BL94:CE94"/>
    <mergeCell ref="D95:W95"/>
    <mergeCell ref="X95:AQ95"/>
    <mergeCell ref="AR95:BK95"/>
    <mergeCell ref="BL95:CE95"/>
    <mergeCell ref="D96:W96"/>
    <mergeCell ref="X99:AQ99"/>
    <mergeCell ref="AR99:BK99"/>
    <mergeCell ref="BL99:CE99"/>
    <mergeCell ref="D100:W100"/>
    <mergeCell ref="X100:AQ100"/>
    <mergeCell ref="AR100:BK100"/>
    <mergeCell ref="BL100:CE100"/>
    <mergeCell ref="D97:W97"/>
    <mergeCell ref="X97:AQ97"/>
    <mergeCell ref="AR97:BK97"/>
    <mergeCell ref="BL97:CE97"/>
    <mergeCell ref="D98:W98"/>
    <mergeCell ref="X98:AQ98"/>
    <mergeCell ref="AR98:BK98"/>
    <mergeCell ref="BL98:CE98"/>
    <mergeCell ref="AZ53:BA57"/>
    <mergeCell ref="BG59:BH61"/>
    <mergeCell ref="BR59:BS61"/>
    <mergeCell ref="BR53:BS57"/>
    <mergeCell ref="BT53:CE57"/>
    <mergeCell ref="BT59:CE61"/>
    <mergeCell ref="BI59:BQ61"/>
    <mergeCell ref="AZ59:BF61"/>
    <mergeCell ref="BB53:BP53"/>
  </mergeCells>
  <phoneticPr fontId="6"/>
  <printOptions horizontalCentered="1"/>
  <pageMargins left="0" right="0" top="0.59055118110236227" bottom="0" header="0.91496062992126015" footer="0.31496062992126"/>
  <pageSetup paperSize="12" orientation="portrait" r:id="rId1"/>
  <headerFooter>
    <oddHeader>&amp;L&amp;144&amp;K999999 見
 本&amp;C&amp;82&amp;K999999
複
製
厳
禁&amp;R&amp;144&amp;K999999
み
ほ
ん</oddHeader>
  </headerFooter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CH115"/>
  <sheetViews>
    <sheetView showGridLines="0" showRowColHeaders="0" workbookViewId="0">
      <selection activeCell="S24" sqref="S24:Z24"/>
    </sheetView>
  </sheetViews>
  <sheetFormatPr defaultRowHeight="13.5"/>
  <cols>
    <col min="1" max="1" width="1.25" style="290" customWidth="1"/>
    <col min="2" max="3" width="1.625" style="274" customWidth="1"/>
    <col min="4" max="87" width="1.375" style="290" customWidth="1"/>
    <col min="88" max="16384" width="9" style="290"/>
  </cols>
  <sheetData>
    <row r="1" spans="1:86" s="234" customFormat="1" ht="3.75" customHeight="1">
      <c r="B1" s="233"/>
      <c r="F1" s="235"/>
      <c r="G1" s="233"/>
      <c r="H1" s="236"/>
      <c r="I1" s="277"/>
      <c r="J1" s="277"/>
      <c r="K1" s="243"/>
      <c r="L1" s="243"/>
      <c r="M1" s="243"/>
      <c r="N1" s="243"/>
      <c r="O1" s="243"/>
      <c r="P1" s="243"/>
      <c r="Q1" s="278"/>
    </row>
    <row r="2" spans="1:86" s="234" customFormat="1" ht="12.75" customHeight="1">
      <c r="A2" s="243"/>
      <c r="B2" s="573" t="str">
        <f>IF(実行メニュー!$D$2="","",実行メニュー!$D$2)</f>
        <v>日本珠算連盟・各地珠算連盟主催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BC2" s="486" t="s">
        <v>1789</v>
      </c>
      <c r="BD2" s="487"/>
      <c r="BE2" s="498" t="s">
        <v>1810</v>
      </c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  <c r="BQ2" s="467"/>
      <c r="BR2" s="467"/>
      <c r="BS2" s="468"/>
      <c r="BT2" s="292"/>
      <c r="BU2" s="486" t="s">
        <v>1791</v>
      </c>
      <c r="BV2" s="487"/>
      <c r="BW2" s="454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55"/>
    </row>
    <row r="3" spans="1:86" s="234" customFormat="1" ht="12.75" customHeight="1">
      <c r="A3" s="24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BC3" s="488"/>
      <c r="BD3" s="489"/>
      <c r="BE3" s="546" t="s">
        <v>1811</v>
      </c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1"/>
      <c r="BT3" s="292"/>
      <c r="BU3" s="488"/>
      <c r="BV3" s="489"/>
      <c r="BW3" s="456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57"/>
    </row>
    <row r="4" spans="1:86" s="234" customFormat="1" ht="12.75" customHeight="1">
      <c r="A4" s="243"/>
      <c r="B4" s="276"/>
      <c r="C4" s="242"/>
      <c r="D4" s="242"/>
      <c r="E4" s="242"/>
      <c r="F4" s="242"/>
      <c r="G4" s="242"/>
      <c r="H4" s="242"/>
      <c r="I4" s="243"/>
      <c r="J4" s="280"/>
      <c r="K4" s="277"/>
      <c r="L4" s="277"/>
      <c r="M4" s="277"/>
      <c r="N4" s="243"/>
      <c r="O4" s="280"/>
      <c r="P4" s="278"/>
      <c r="Q4" s="278"/>
      <c r="BC4" s="488"/>
      <c r="BD4" s="489"/>
      <c r="BE4" s="546" t="s">
        <v>1812</v>
      </c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1"/>
      <c r="BT4" s="292"/>
      <c r="BU4" s="488"/>
      <c r="BV4" s="489"/>
      <c r="BW4" s="456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57"/>
    </row>
    <row r="5" spans="1:86" s="234" customFormat="1" ht="12.75" customHeight="1">
      <c r="B5" s="574" t="str">
        <f>IF(実行メニュー!$D$4="","",実行メニュー!$D$4)</f>
        <v>全国そろばんコンクール練習問題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286"/>
      <c r="AU5" s="286"/>
      <c r="AV5" s="286"/>
      <c r="AW5" s="286"/>
      <c r="AX5" s="286"/>
      <c r="AY5" s="286"/>
      <c r="AZ5" s="286"/>
      <c r="BA5" s="286"/>
      <c r="BB5" s="286"/>
      <c r="BC5" s="488"/>
      <c r="BD5" s="489"/>
      <c r="BE5" s="546" t="s">
        <v>1813</v>
      </c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1"/>
      <c r="BT5" s="292"/>
      <c r="BU5" s="488"/>
      <c r="BV5" s="489"/>
      <c r="BW5" s="456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57"/>
    </row>
    <row r="6" spans="1:86" s="234" customFormat="1" ht="12.75" customHeight="1" thickBot="1"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286"/>
      <c r="AU6" s="286"/>
      <c r="AV6" s="286"/>
      <c r="AW6" s="286"/>
      <c r="AX6" s="286"/>
      <c r="AY6" s="286"/>
      <c r="AZ6" s="286"/>
      <c r="BA6" s="286"/>
      <c r="BB6" s="286"/>
      <c r="BC6" s="490"/>
      <c r="BD6" s="491"/>
      <c r="BE6" s="547" t="s">
        <v>1814</v>
      </c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5"/>
      <c r="BT6" s="292"/>
      <c r="BU6" s="490"/>
      <c r="BV6" s="491"/>
      <c r="BW6" s="458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59"/>
    </row>
    <row r="7" spans="1:86" s="234" customFormat="1" ht="5.25" customHeight="1" thickTop="1">
      <c r="B7" s="246"/>
      <c r="C7" s="247"/>
      <c r="D7" s="247"/>
      <c r="E7" s="247"/>
      <c r="F7" s="247"/>
      <c r="G7" s="246"/>
      <c r="H7" s="247"/>
      <c r="I7" s="247"/>
      <c r="J7" s="247"/>
      <c r="K7" s="247"/>
      <c r="L7" s="243"/>
      <c r="M7" s="243"/>
      <c r="N7" s="243"/>
      <c r="O7" s="243"/>
      <c r="P7" s="243"/>
      <c r="Q7" s="247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</row>
    <row r="8" spans="1:86" s="234" customFormat="1" ht="21" customHeight="1">
      <c r="B8" s="246"/>
      <c r="C8" s="246"/>
      <c r="D8" s="246"/>
      <c r="E8" s="248"/>
      <c r="G8" s="246"/>
      <c r="I8" s="243"/>
      <c r="J8" s="282"/>
      <c r="K8" s="282"/>
      <c r="L8" s="280"/>
      <c r="M8" s="278"/>
      <c r="N8" s="243"/>
      <c r="O8" s="280"/>
      <c r="P8" s="278"/>
      <c r="Q8" s="278"/>
      <c r="BC8" s="477" t="s">
        <v>1815</v>
      </c>
      <c r="BD8" s="478"/>
      <c r="BE8" s="478"/>
      <c r="BF8" s="478"/>
      <c r="BG8" s="478"/>
      <c r="BH8" s="478"/>
      <c r="BI8" s="495"/>
      <c r="BJ8" s="486" t="s">
        <v>1797</v>
      </c>
      <c r="BK8" s="487"/>
      <c r="BL8" s="454"/>
      <c r="BM8" s="492"/>
      <c r="BN8" s="492"/>
      <c r="BO8" s="492"/>
      <c r="BP8" s="492"/>
      <c r="BQ8" s="492"/>
      <c r="BR8" s="492"/>
      <c r="BS8" s="492"/>
      <c r="BT8" s="455"/>
      <c r="BU8" s="486" t="s">
        <v>1798</v>
      </c>
      <c r="BV8" s="487"/>
      <c r="BW8" s="454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55"/>
    </row>
    <row r="9" spans="1:86" s="234" customFormat="1" ht="21" customHeight="1">
      <c r="B9" s="475" t="str">
        <f>IF(実行メニュー!$K$6="","",実行メニュー!$K$6)</f>
        <v>第 1 回</v>
      </c>
      <c r="C9" s="475"/>
      <c r="D9" s="475"/>
      <c r="E9" s="475"/>
      <c r="F9" s="475"/>
      <c r="G9" s="475"/>
      <c r="H9" s="475"/>
      <c r="I9" s="475"/>
      <c r="J9" s="475"/>
      <c r="K9" s="475"/>
      <c r="L9" s="300"/>
      <c r="M9" s="576" t="s">
        <v>1821</v>
      </c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348"/>
      <c r="AJ9" s="348"/>
      <c r="AK9" s="250" t="s">
        <v>1822</v>
      </c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C9" s="479"/>
      <c r="BD9" s="480"/>
      <c r="BE9" s="480"/>
      <c r="BF9" s="480"/>
      <c r="BG9" s="480"/>
      <c r="BH9" s="480"/>
      <c r="BI9" s="496"/>
      <c r="BJ9" s="488"/>
      <c r="BK9" s="489"/>
      <c r="BL9" s="456"/>
      <c r="BM9" s="493"/>
      <c r="BN9" s="493"/>
      <c r="BO9" s="493"/>
      <c r="BP9" s="493"/>
      <c r="BQ9" s="493"/>
      <c r="BR9" s="493"/>
      <c r="BS9" s="493"/>
      <c r="BT9" s="457"/>
      <c r="BU9" s="488"/>
      <c r="BV9" s="489"/>
      <c r="BW9" s="456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57"/>
    </row>
    <row r="10" spans="1:86" s="234" customFormat="1" ht="21" customHeight="1">
      <c r="B10" s="299"/>
      <c r="C10" s="299"/>
      <c r="D10" s="246"/>
      <c r="E10" s="348"/>
      <c r="F10" s="248"/>
      <c r="G10" s="246"/>
      <c r="H10" s="248"/>
      <c r="I10" s="283"/>
      <c r="J10" s="282"/>
      <c r="K10" s="282"/>
      <c r="L10" s="280"/>
      <c r="M10" s="278"/>
      <c r="N10" s="243"/>
      <c r="O10" s="280"/>
      <c r="P10" s="278"/>
      <c r="Q10" s="278"/>
      <c r="BC10" s="481"/>
      <c r="BD10" s="482"/>
      <c r="BE10" s="482"/>
      <c r="BF10" s="482"/>
      <c r="BG10" s="482"/>
      <c r="BH10" s="482"/>
      <c r="BI10" s="497"/>
      <c r="BJ10" s="490"/>
      <c r="BK10" s="491"/>
      <c r="BL10" s="458"/>
      <c r="BM10" s="494"/>
      <c r="BN10" s="494"/>
      <c r="BO10" s="494"/>
      <c r="BP10" s="494"/>
      <c r="BQ10" s="494"/>
      <c r="BR10" s="494"/>
      <c r="BS10" s="494"/>
      <c r="BT10" s="459"/>
      <c r="BU10" s="490"/>
      <c r="BV10" s="491"/>
      <c r="BW10" s="458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59"/>
    </row>
    <row r="11" spans="1:86" s="234" customFormat="1" ht="26.25" customHeight="1">
      <c r="B11" s="252"/>
      <c r="C11" s="252"/>
      <c r="D11" s="252" t="s">
        <v>1816</v>
      </c>
      <c r="F11" s="253"/>
      <c r="Q11" s="253"/>
      <c r="AJ11" s="289" t="s">
        <v>1817</v>
      </c>
      <c r="BB11" s="288"/>
    </row>
    <row r="12" spans="1:86" ht="21" customHeight="1">
      <c r="B12" s="521" t="s">
        <v>1808</v>
      </c>
      <c r="C12" s="522"/>
      <c r="D12" s="518">
        <v>1</v>
      </c>
      <c r="E12" s="518"/>
      <c r="F12" s="518"/>
      <c r="G12" s="518"/>
      <c r="H12" s="518"/>
      <c r="I12" s="518"/>
      <c r="J12" s="518">
        <v>2</v>
      </c>
      <c r="K12" s="518"/>
      <c r="L12" s="518"/>
      <c r="M12" s="518"/>
      <c r="N12" s="518"/>
      <c r="O12" s="518"/>
      <c r="P12" s="518">
        <v>3</v>
      </c>
      <c r="Q12" s="518"/>
      <c r="R12" s="518"/>
      <c r="S12" s="518"/>
      <c r="T12" s="518"/>
      <c r="U12" s="518"/>
      <c r="V12" s="518">
        <v>4</v>
      </c>
      <c r="W12" s="518"/>
      <c r="X12" s="518"/>
      <c r="Y12" s="518"/>
      <c r="Z12" s="518"/>
      <c r="AA12" s="518"/>
      <c r="AB12" s="518"/>
      <c r="AC12" s="518">
        <v>5</v>
      </c>
      <c r="AD12" s="518"/>
      <c r="AE12" s="518"/>
      <c r="AF12" s="518"/>
      <c r="AG12" s="518"/>
      <c r="AH12" s="518"/>
      <c r="AI12" s="519"/>
      <c r="AJ12" s="520">
        <v>6</v>
      </c>
      <c r="AK12" s="518"/>
      <c r="AL12" s="518"/>
      <c r="AM12" s="518"/>
      <c r="AN12" s="518"/>
      <c r="AO12" s="518"/>
      <c r="AP12" s="518"/>
      <c r="AQ12" s="518">
        <v>7</v>
      </c>
      <c r="AR12" s="518"/>
      <c r="AS12" s="518"/>
      <c r="AT12" s="518"/>
      <c r="AU12" s="518"/>
      <c r="AV12" s="518"/>
      <c r="AW12" s="518"/>
      <c r="AX12" s="518">
        <v>8</v>
      </c>
      <c r="AY12" s="518"/>
      <c r="AZ12" s="518"/>
      <c r="BA12" s="518"/>
      <c r="BB12" s="518"/>
      <c r="BC12" s="518"/>
      <c r="BD12" s="518"/>
      <c r="BE12" s="518">
        <v>9</v>
      </c>
      <c r="BF12" s="518"/>
      <c r="BG12" s="518"/>
      <c r="BH12" s="518"/>
      <c r="BI12" s="518"/>
      <c r="BJ12" s="518"/>
      <c r="BK12" s="518"/>
      <c r="BL12" s="518">
        <v>10</v>
      </c>
      <c r="BM12" s="518"/>
      <c r="BN12" s="518"/>
      <c r="BO12" s="518"/>
      <c r="BP12" s="518"/>
      <c r="BQ12" s="518"/>
      <c r="BR12" s="518"/>
      <c r="BS12" s="551">
        <v>11</v>
      </c>
      <c r="BT12" s="551"/>
      <c r="BU12" s="551"/>
      <c r="BV12" s="551"/>
      <c r="BW12" s="551"/>
      <c r="BX12" s="551"/>
      <c r="BY12" s="551"/>
      <c r="BZ12" s="551"/>
      <c r="CA12" s="551">
        <v>12</v>
      </c>
      <c r="CB12" s="551"/>
      <c r="CC12" s="551"/>
      <c r="CD12" s="551"/>
      <c r="CE12" s="551"/>
      <c r="CF12" s="551"/>
      <c r="CG12" s="551"/>
      <c r="CH12" s="557"/>
    </row>
    <row r="13" spans="1:86" ht="21.75" customHeight="1">
      <c r="B13" s="516">
        <v>1</v>
      </c>
      <c r="C13" s="517"/>
      <c r="D13" s="506">
        <f>見暗確認!AU9</f>
        <v>5</v>
      </c>
      <c r="E13" s="506"/>
      <c r="F13" s="506"/>
      <c r="G13" s="506"/>
      <c r="H13" s="506"/>
      <c r="I13" s="506"/>
      <c r="J13" s="506">
        <f>見暗確認!AV9</f>
        <v>8</v>
      </c>
      <c r="K13" s="506"/>
      <c r="L13" s="506"/>
      <c r="M13" s="506"/>
      <c r="N13" s="506"/>
      <c r="O13" s="506"/>
      <c r="P13" s="506">
        <f>見暗確認!AW9</f>
        <v>9</v>
      </c>
      <c r="Q13" s="506"/>
      <c r="R13" s="506"/>
      <c r="S13" s="506"/>
      <c r="T13" s="506"/>
      <c r="U13" s="506"/>
      <c r="V13" s="506">
        <f>見暗確認!AX9</f>
        <v>1</v>
      </c>
      <c r="W13" s="506"/>
      <c r="X13" s="506"/>
      <c r="Y13" s="506"/>
      <c r="Z13" s="506"/>
      <c r="AA13" s="506"/>
      <c r="AB13" s="506"/>
      <c r="AC13" s="506">
        <f>見暗確認!AY9</f>
        <v>3</v>
      </c>
      <c r="AD13" s="506"/>
      <c r="AE13" s="506"/>
      <c r="AF13" s="506"/>
      <c r="AG13" s="506"/>
      <c r="AH13" s="506"/>
      <c r="AI13" s="507"/>
      <c r="AJ13" s="523">
        <f>見暗確認!AZ9</f>
        <v>4</v>
      </c>
      <c r="AK13" s="506"/>
      <c r="AL13" s="506"/>
      <c r="AM13" s="506"/>
      <c r="AN13" s="506"/>
      <c r="AO13" s="506"/>
      <c r="AP13" s="506"/>
      <c r="AQ13" s="506">
        <f>見暗確認!BA9</f>
        <v>40</v>
      </c>
      <c r="AR13" s="506"/>
      <c r="AS13" s="506"/>
      <c r="AT13" s="506"/>
      <c r="AU13" s="506"/>
      <c r="AV13" s="506"/>
      <c r="AW13" s="506"/>
      <c r="AX13" s="506">
        <f>見暗確認!BB9</f>
        <v>81</v>
      </c>
      <c r="AY13" s="506"/>
      <c r="AZ13" s="506"/>
      <c r="BA13" s="506"/>
      <c r="BB13" s="506"/>
      <c r="BC13" s="506"/>
      <c r="BD13" s="506"/>
      <c r="BE13" s="506">
        <f>見暗確認!BC9</f>
        <v>70</v>
      </c>
      <c r="BF13" s="506"/>
      <c r="BG13" s="506"/>
      <c r="BH13" s="506"/>
      <c r="BI13" s="506"/>
      <c r="BJ13" s="506"/>
      <c r="BK13" s="506"/>
      <c r="BL13" s="506">
        <f>見暗確認!BD9</f>
        <v>25</v>
      </c>
      <c r="BM13" s="506"/>
      <c r="BN13" s="506"/>
      <c r="BO13" s="506"/>
      <c r="BP13" s="506"/>
      <c r="BQ13" s="506"/>
      <c r="BR13" s="506"/>
      <c r="BS13" s="506">
        <f>見暗確認!AU23</f>
        <v>319</v>
      </c>
      <c r="BT13" s="506"/>
      <c r="BU13" s="506"/>
      <c r="BV13" s="506"/>
      <c r="BW13" s="506"/>
      <c r="BX13" s="506"/>
      <c r="BY13" s="506"/>
      <c r="BZ13" s="506"/>
      <c r="CA13" s="506">
        <f>見暗確認!AV23</f>
        <v>184</v>
      </c>
      <c r="CB13" s="506"/>
      <c r="CC13" s="506"/>
      <c r="CD13" s="506"/>
      <c r="CE13" s="506"/>
      <c r="CF13" s="506"/>
      <c r="CG13" s="506"/>
      <c r="CH13" s="507"/>
    </row>
    <row r="14" spans="1:86" ht="21.75" customHeight="1">
      <c r="B14" s="510">
        <v>2</v>
      </c>
      <c r="C14" s="511"/>
      <c r="D14" s="503">
        <f>見暗確認!AU10</f>
        <v>4</v>
      </c>
      <c r="E14" s="503"/>
      <c r="F14" s="503"/>
      <c r="G14" s="503"/>
      <c r="H14" s="503"/>
      <c r="I14" s="503"/>
      <c r="J14" s="503">
        <f>見暗確認!AV10</f>
        <v>3</v>
      </c>
      <c r="K14" s="503"/>
      <c r="L14" s="503"/>
      <c r="M14" s="503"/>
      <c r="N14" s="503"/>
      <c r="O14" s="503"/>
      <c r="P14" s="503">
        <f>見暗確認!AW10</f>
        <v>87</v>
      </c>
      <c r="Q14" s="503"/>
      <c r="R14" s="503"/>
      <c r="S14" s="503"/>
      <c r="T14" s="503"/>
      <c r="U14" s="503"/>
      <c r="V14" s="503">
        <f>見暗確認!AX10</f>
        <v>5</v>
      </c>
      <c r="W14" s="503"/>
      <c r="X14" s="503"/>
      <c r="Y14" s="503"/>
      <c r="Z14" s="503"/>
      <c r="AA14" s="503"/>
      <c r="AB14" s="503"/>
      <c r="AC14" s="503">
        <f>見暗確認!AY10</f>
        <v>2</v>
      </c>
      <c r="AD14" s="503"/>
      <c r="AE14" s="503"/>
      <c r="AF14" s="503"/>
      <c r="AG14" s="503"/>
      <c r="AH14" s="503"/>
      <c r="AI14" s="504"/>
      <c r="AJ14" s="509">
        <f>見暗確認!AZ10</f>
        <v>32</v>
      </c>
      <c r="AK14" s="503"/>
      <c r="AL14" s="503"/>
      <c r="AM14" s="503"/>
      <c r="AN14" s="503"/>
      <c r="AO14" s="503"/>
      <c r="AP14" s="503"/>
      <c r="AQ14" s="503">
        <f>見暗確認!BA10</f>
        <v>98</v>
      </c>
      <c r="AR14" s="503"/>
      <c r="AS14" s="503"/>
      <c r="AT14" s="503"/>
      <c r="AU14" s="503"/>
      <c r="AV14" s="503"/>
      <c r="AW14" s="503"/>
      <c r="AX14" s="503">
        <f>見暗確認!BB10</f>
        <v>76</v>
      </c>
      <c r="AY14" s="503"/>
      <c r="AZ14" s="503"/>
      <c r="BA14" s="503"/>
      <c r="BB14" s="503"/>
      <c r="BC14" s="503"/>
      <c r="BD14" s="503"/>
      <c r="BE14" s="503">
        <f>見暗確認!BC10</f>
        <v>65</v>
      </c>
      <c r="BF14" s="503"/>
      <c r="BG14" s="503"/>
      <c r="BH14" s="503"/>
      <c r="BI14" s="503"/>
      <c r="BJ14" s="503"/>
      <c r="BK14" s="503"/>
      <c r="BL14" s="503">
        <f>見暗確認!BD10</f>
        <v>10</v>
      </c>
      <c r="BM14" s="503"/>
      <c r="BN14" s="503"/>
      <c r="BO14" s="503"/>
      <c r="BP14" s="503"/>
      <c r="BQ14" s="503"/>
      <c r="BR14" s="503"/>
      <c r="BS14" s="503">
        <f>見暗確認!AU24</f>
        <v>753</v>
      </c>
      <c r="BT14" s="503"/>
      <c r="BU14" s="503"/>
      <c r="BV14" s="503"/>
      <c r="BW14" s="503"/>
      <c r="BX14" s="503"/>
      <c r="BY14" s="503"/>
      <c r="BZ14" s="503"/>
      <c r="CA14" s="503">
        <f>見暗確認!AV24</f>
        <v>740</v>
      </c>
      <c r="CB14" s="503"/>
      <c r="CC14" s="503"/>
      <c r="CD14" s="503"/>
      <c r="CE14" s="503"/>
      <c r="CF14" s="503"/>
      <c r="CG14" s="503"/>
      <c r="CH14" s="504"/>
    </row>
    <row r="15" spans="1:86" ht="21.75" customHeight="1">
      <c r="B15" s="510">
        <v>3</v>
      </c>
      <c r="C15" s="511"/>
      <c r="D15" s="503">
        <f>見暗確認!AU11</f>
        <v>1</v>
      </c>
      <c r="E15" s="503"/>
      <c r="F15" s="503"/>
      <c r="G15" s="503"/>
      <c r="H15" s="503"/>
      <c r="I15" s="503"/>
      <c r="J15" s="503">
        <f>見暗確認!AV11</f>
        <v>6</v>
      </c>
      <c r="K15" s="503"/>
      <c r="L15" s="503"/>
      <c r="M15" s="503"/>
      <c r="N15" s="503"/>
      <c r="O15" s="503"/>
      <c r="P15" s="503">
        <f>見暗確認!AW11</f>
        <v>5</v>
      </c>
      <c r="Q15" s="503"/>
      <c r="R15" s="503"/>
      <c r="S15" s="503"/>
      <c r="T15" s="503"/>
      <c r="U15" s="503"/>
      <c r="V15" s="503">
        <f>見暗確認!AX11</f>
        <v>7</v>
      </c>
      <c r="W15" s="503"/>
      <c r="X15" s="503"/>
      <c r="Y15" s="503"/>
      <c r="Z15" s="503"/>
      <c r="AA15" s="503"/>
      <c r="AB15" s="503"/>
      <c r="AC15" s="503">
        <f>見暗確認!AY11</f>
        <v>94</v>
      </c>
      <c r="AD15" s="503"/>
      <c r="AE15" s="503"/>
      <c r="AF15" s="503"/>
      <c r="AG15" s="503"/>
      <c r="AH15" s="503"/>
      <c r="AI15" s="504"/>
      <c r="AJ15" s="509">
        <f>見暗確認!AZ11</f>
        <v>8</v>
      </c>
      <c r="AK15" s="503"/>
      <c r="AL15" s="503"/>
      <c r="AM15" s="503"/>
      <c r="AN15" s="503"/>
      <c r="AO15" s="503"/>
      <c r="AP15" s="503"/>
      <c r="AQ15" s="503">
        <f>見暗確認!BA11</f>
        <v>6</v>
      </c>
      <c r="AR15" s="503"/>
      <c r="AS15" s="503"/>
      <c r="AT15" s="503"/>
      <c r="AU15" s="503"/>
      <c r="AV15" s="503"/>
      <c r="AW15" s="503"/>
      <c r="AX15" s="503">
        <f>見暗確認!BB11</f>
        <v>49</v>
      </c>
      <c r="AY15" s="503"/>
      <c r="AZ15" s="503"/>
      <c r="BA15" s="503"/>
      <c r="BB15" s="503"/>
      <c r="BC15" s="503"/>
      <c r="BD15" s="503"/>
      <c r="BE15" s="503">
        <f>見暗確認!BC11</f>
        <v>38</v>
      </c>
      <c r="BF15" s="503"/>
      <c r="BG15" s="503"/>
      <c r="BH15" s="503"/>
      <c r="BI15" s="503"/>
      <c r="BJ15" s="503"/>
      <c r="BK15" s="503"/>
      <c r="BL15" s="503">
        <f>見暗確認!BD11</f>
        <v>83</v>
      </c>
      <c r="BM15" s="503"/>
      <c r="BN15" s="503"/>
      <c r="BO15" s="503"/>
      <c r="BP15" s="503"/>
      <c r="BQ15" s="503"/>
      <c r="BR15" s="503"/>
      <c r="BS15" s="503">
        <f>見暗確認!AU25</f>
        <v>531</v>
      </c>
      <c r="BT15" s="503"/>
      <c r="BU15" s="503"/>
      <c r="BV15" s="503"/>
      <c r="BW15" s="503"/>
      <c r="BX15" s="503"/>
      <c r="BY15" s="503"/>
      <c r="BZ15" s="503"/>
      <c r="CA15" s="503">
        <f>見暗確認!AV25</f>
        <v>639</v>
      </c>
      <c r="CB15" s="503"/>
      <c r="CC15" s="503"/>
      <c r="CD15" s="503"/>
      <c r="CE15" s="503"/>
      <c r="CF15" s="503"/>
      <c r="CG15" s="503"/>
      <c r="CH15" s="504"/>
    </row>
    <row r="16" spans="1:86" ht="21.75" customHeight="1">
      <c r="B16" s="510">
        <v>4</v>
      </c>
      <c r="C16" s="511"/>
      <c r="D16" s="503">
        <f>見暗確認!AU12</f>
        <v>7</v>
      </c>
      <c r="E16" s="503"/>
      <c r="F16" s="503"/>
      <c r="G16" s="503"/>
      <c r="H16" s="503"/>
      <c r="I16" s="503"/>
      <c r="J16" s="503">
        <f>見暗確認!AV12</f>
        <v>2</v>
      </c>
      <c r="K16" s="503"/>
      <c r="L16" s="503"/>
      <c r="M16" s="503"/>
      <c r="N16" s="503"/>
      <c r="O16" s="503"/>
      <c r="P16" s="503">
        <f>見暗確認!AW12</f>
        <v>1</v>
      </c>
      <c r="Q16" s="503"/>
      <c r="R16" s="503"/>
      <c r="S16" s="503"/>
      <c r="T16" s="503"/>
      <c r="U16" s="503"/>
      <c r="V16" s="503">
        <f>見暗確認!AX12</f>
        <v>38</v>
      </c>
      <c r="W16" s="503"/>
      <c r="X16" s="503"/>
      <c r="Y16" s="503"/>
      <c r="Z16" s="503"/>
      <c r="AA16" s="503"/>
      <c r="AB16" s="503"/>
      <c r="AC16" s="503">
        <f>見暗確認!AY12</f>
        <v>5</v>
      </c>
      <c r="AD16" s="503"/>
      <c r="AE16" s="503"/>
      <c r="AF16" s="503"/>
      <c r="AG16" s="503"/>
      <c r="AH16" s="503"/>
      <c r="AI16" s="504"/>
      <c r="AJ16" s="509">
        <f>見暗確認!AZ12</f>
        <v>61</v>
      </c>
      <c r="AK16" s="503"/>
      <c r="AL16" s="503"/>
      <c r="AM16" s="503"/>
      <c r="AN16" s="503"/>
      <c r="AO16" s="503"/>
      <c r="AP16" s="503"/>
      <c r="AQ16" s="503">
        <f>見暗確認!BA12</f>
        <v>27</v>
      </c>
      <c r="AR16" s="503"/>
      <c r="AS16" s="503"/>
      <c r="AT16" s="503"/>
      <c r="AU16" s="503"/>
      <c r="AV16" s="503"/>
      <c r="AW16" s="503"/>
      <c r="AX16" s="503">
        <f>見暗確認!BB12</f>
        <v>50</v>
      </c>
      <c r="AY16" s="503"/>
      <c r="AZ16" s="503"/>
      <c r="BA16" s="503"/>
      <c r="BB16" s="503"/>
      <c r="BC16" s="503"/>
      <c r="BD16" s="503"/>
      <c r="BE16" s="503">
        <f>見暗確認!BC12</f>
        <v>94</v>
      </c>
      <c r="BF16" s="503"/>
      <c r="BG16" s="503"/>
      <c r="BH16" s="503"/>
      <c r="BI16" s="503"/>
      <c r="BJ16" s="503"/>
      <c r="BK16" s="503"/>
      <c r="BL16" s="503">
        <f>見暗確認!BD12</f>
        <v>49</v>
      </c>
      <c r="BM16" s="503"/>
      <c r="BN16" s="503"/>
      <c r="BO16" s="503"/>
      <c r="BP16" s="503"/>
      <c r="BQ16" s="503"/>
      <c r="BR16" s="503"/>
      <c r="BS16" s="503">
        <f>見暗確認!AU26</f>
        <v>420</v>
      </c>
      <c r="BT16" s="503"/>
      <c r="BU16" s="503"/>
      <c r="BV16" s="503"/>
      <c r="BW16" s="503"/>
      <c r="BX16" s="503"/>
      <c r="BY16" s="503"/>
      <c r="BZ16" s="503"/>
      <c r="CA16" s="503">
        <f>見暗確認!AV26</f>
        <v>851</v>
      </c>
      <c r="CB16" s="503"/>
      <c r="CC16" s="503"/>
      <c r="CD16" s="503"/>
      <c r="CE16" s="503"/>
      <c r="CF16" s="503"/>
      <c r="CG16" s="503"/>
      <c r="CH16" s="504"/>
    </row>
    <row r="17" spans="2:86" ht="21.75" customHeight="1">
      <c r="B17" s="510">
        <v>5</v>
      </c>
      <c r="C17" s="511"/>
      <c r="D17" s="503">
        <f>見暗確認!AU13</f>
        <v>9</v>
      </c>
      <c r="E17" s="503"/>
      <c r="F17" s="503"/>
      <c r="G17" s="503"/>
      <c r="H17" s="503"/>
      <c r="I17" s="503"/>
      <c r="J17" s="503">
        <f>見暗確認!AV13</f>
        <v>9</v>
      </c>
      <c r="K17" s="503"/>
      <c r="L17" s="503"/>
      <c r="M17" s="503"/>
      <c r="N17" s="503"/>
      <c r="O17" s="503"/>
      <c r="P17" s="503">
        <f>見暗確認!AW13</f>
        <v>4</v>
      </c>
      <c r="Q17" s="503"/>
      <c r="R17" s="503"/>
      <c r="S17" s="503"/>
      <c r="T17" s="503"/>
      <c r="U17" s="503"/>
      <c r="V17" s="503">
        <f>見暗確認!AX13</f>
        <v>6</v>
      </c>
      <c r="W17" s="503"/>
      <c r="X17" s="503"/>
      <c r="Y17" s="503"/>
      <c r="Z17" s="503"/>
      <c r="AA17" s="503"/>
      <c r="AB17" s="503"/>
      <c r="AC17" s="503">
        <f>見暗確認!AY13</f>
        <v>8</v>
      </c>
      <c r="AD17" s="503"/>
      <c r="AE17" s="503"/>
      <c r="AF17" s="503"/>
      <c r="AG17" s="503"/>
      <c r="AH17" s="503"/>
      <c r="AI17" s="504"/>
      <c r="AJ17" s="509">
        <f>見暗確認!AZ13</f>
        <v>90</v>
      </c>
      <c r="AK17" s="503"/>
      <c r="AL17" s="503"/>
      <c r="AM17" s="503"/>
      <c r="AN17" s="503"/>
      <c r="AO17" s="503"/>
      <c r="AP17" s="503"/>
      <c r="AQ17" s="503">
        <f>見暗確認!BA13</f>
        <v>5</v>
      </c>
      <c r="AR17" s="503"/>
      <c r="AS17" s="503"/>
      <c r="AT17" s="503"/>
      <c r="AU17" s="503"/>
      <c r="AV17" s="503"/>
      <c r="AW17" s="503"/>
      <c r="AX17" s="503">
        <f>見暗確認!BB13</f>
        <v>32</v>
      </c>
      <c r="AY17" s="503"/>
      <c r="AZ17" s="503"/>
      <c r="BA17" s="503"/>
      <c r="BB17" s="503"/>
      <c r="BC17" s="503"/>
      <c r="BD17" s="503"/>
      <c r="BE17" s="503">
        <f>見暗確認!BC13</f>
        <v>21</v>
      </c>
      <c r="BF17" s="503"/>
      <c r="BG17" s="503"/>
      <c r="BH17" s="503"/>
      <c r="BI17" s="503"/>
      <c r="BJ17" s="503"/>
      <c r="BK17" s="503"/>
      <c r="BL17" s="503">
        <f>見暗確認!BD13</f>
        <v>76</v>
      </c>
      <c r="BM17" s="503"/>
      <c r="BN17" s="503"/>
      <c r="BO17" s="503"/>
      <c r="BP17" s="503"/>
      <c r="BQ17" s="503"/>
      <c r="BR17" s="503"/>
      <c r="BS17" s="503">
        <f>見暗確認!AU27</f>
        <v>975</v>
      </c>
      <c r="BT17" s="503"/>
      <c r="BU17" s="503"/>
      <c r="BV17" s="503"/>
      <c r="BW17" s="503"/>
      <c r="BX17" s="503"/>
      <c r="BY17" s="503"/>
      <c r="BZ17" s="503"/>
      <c r="CA17" s="503">
        <f>見暗確認!AV27</f>
        <v>173</v>
      </c>
      <c r="CB17" s="503"/>
      <c r="CC17" s="503"/>
      <c r="CD17" s="503"/>
      <c r="CE17" s="503"/>
      <c r="CF17" s="503"/>
      <c r="CG17" s="503"/>
      <c r="CH17" s="504"/>
    </row>
    <row r="18" spans="2:86" ht="33.75" customHeight="1">
      <c r="B18" s="549" t="s">
        <v>1451</v>
      </c>
      <c r="C18" s="550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61"/>
      <c r="AJ18" s="562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60"/>
    </row>
    <row r="19" spans="2:86" ht="37.5" customHeight="1">
      <c r="B19" s="290"/>
      <c r="C19" s="290"/>
      <c r="D19" s="305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1"/>
    </row>
    <row r="20" spans="2:86" ht="21" customHeight="1">
      <c r="B20" s="521" t="s">
        <v>1808</v>
      </c>
      <c r="C20" s="522"/>
      <c r="D20" s="551">
        <v>13</v>
      </c>
      <c r="E20" s="551"/>
      <c r="F20" s="551"/>
      <c r="G20" s="551"/>
      <c r="H20" s="551"/>
      <c r="I20" s="551"/>
      <c r="J20" s="551"/>
      <c r="K20" s="551"/>
      <c r="L20" s="551">
        <v>14</v>
      </c>
      <c r="M20" s="551"/>
      <c r="N20" s="551"/>
      <c r="O20" s="551"/>
      <c r="P20" s="551"/>
      <c r="Q20" s="551"/>
      <c r="R20" s="551"/>
      <c r="S20" s="551">
        <v>15</v>
      </c>
      <c r="T20" s="551"/>
      <c r="U20" s="551"/>
      <c r="V20" s="551"/>
      <c r="W20" s="551"/>
      <c r="X20" s="551"/>
      <c r="Y20" s="551"/>
      <c r="Z20" s="551"/>
      <c r="AA20" s="551">
        <v>16</v>
      </c>
      <c r="AB20" s="551"/>
      <c r="AC20" s="551"/>
      <c r="AD20" s="551"/>
      <c r="AE20" s="551"/>
      <c r="AF20" s="551"/>
      <c r="AG20" s="551"/>
      <c r="AH20" s="551">
        <v>17</v>
      </c>
      <c r="AI20" s="551"/>
      <c r="AJ20" s="551"/>
      <c r="AK20" s="551"/>
      <c r="AL20" s="551"/>
      <c r="AM20" s="551"/>
      <c r="AN20" s="551"/>
      <c r="AO20" s="551"/>
      <c r="AP20" s="551">
        <v>18</v>
      </c>
      <c r="AQ20" s="551"/>
      <c r="AR20" s="551"/>
      <c r="AS20" s="551"/>
      <c r="AT20" s="551"/>
      <c r="AU20" s="551"/>
      <c r="AV20" s="551"/>
      <c r="AW20" s="551"/>
      <c r="AX20" s="551"/>
      <c r="AY20" s="551">
        <v>19</v>
      </c>
      <c r="AZ20" s="551"/>
      <c r="BA20" s="551"/>
      <c r="BB20" s="551"/>
      <c r="BC20" s="551"/>
      <c r="BD20" s="551"/>
      <c r="BE20" s="551"/>
      <c r="BF20" s="551"/>
      <c r="BG20" s="551"/>
      <c r="BH20" s="551">
        <v>20</v>
      </c>
      <c r="BI20" s="551"/>
      <c r="BJ20" s="551"/>
      <c r="BK20" s="551"/>
      <c r="BL20" s="551"/>
      <c r="BM20" s="551"/>
      <c r="BN20" s="551"/>
      <c r="BO20" s="551"/>
      <c r="BP20" s="551"/>
      <c r="BQ20" s="551">
        <v>21</v>
      </c>
      <c r="BR20" s="551"/>
      <c r="BS20" s="551"/>
      <c r="BT20" s="551"/>
      <c r="BU20" s="551"/>
      <c r="BV20" s="551"/>
      <c r="BW20" s="551"/>
      <c r="BX20" s="551"/>
      <c r="BY20" s="551"/>
      <c r="BZ20" s="551">
        <v>22</v>
      </c>
      <c r="CA20" s="551"/>
      <c r="CB20" s="551"/>
      <c r="CC20" s="551"/>
      <c r="CD20" s="551"/>
      <c r="CE20" s="551"/>
      <c r="CF20" s="551"/>
      <c r="CG20" s="551"/>
      <c r="CH20" s="557"/>
    </row>
    <row r="21" spans="2:86" ht="21.75" customHeight="1">
      <c r="B21" s="516">
        <v>1</v>
      </c>
      <c r="C21" s="517"/>
      <c r="D21" s="506">
        <f>見暗確認!AW23</f>
        <v>614</v>
      </c>
      <c r="E21" s="506"/>
      <c r="F21" s="506"/>
      <c r="G21" s="506"/>
      <c r="H21" s="506"/>
      <c r="I21" s="506"/>
      <c r="J21" s="506"/>
      <c r="K21" s="506"/>
      <c r="L21" s="506">
        <f>見暗確認!AX23</f>
        <v>817</v>
      </c>
      <c r="M21" s="506"/>
      <c r="N21" s="506"/>
      <c r="O21" s="506"/>
      <c r="P21" s="506"/>
      <c r="Q21" s="506"/>
      <c r="R21" s="506"/>
      <c r="S21" s="506">
        <f>見暗確認!AY23</f>
        <v>614</v>
      </c>
      <c r="T21" s="506"/>
      <c r="U21" s="506"/>
      <c r="V21" s="506"/>
      <c r="W21" s="506"/>
      <c r="X21" s="506"/>
      <c r="Y21" s="506"/>
      <c r="Z21" s="506"/>
      <c r="AA21" s="506">
        <f>見暗確認!AZ23</f>
        <v>386</v>
      </c>
      <c r="AB21" s="506"/>
      <c r="AC21" s="506"/>
      <c r="AD21" s="506"/>
      <c r="AE21" s="506"/>
      <c r="AF21" s="506"/>
      <c r="AG21" s="506"/>
      <c r="AH21" s="506">
        <f>見暗確認!BA23</f>
        <v>582</v>
      </c>
      <c r="AI21" s="506"/>
      <c r="AJ21" s="506"/>
      <c r="AK21" s="506"/>
      <c r="AL21" s="506"/>
      <c r="AM21" s="506"/>
      <c r="AN21" s="506"/>
      <c r="AO21" s="506"/>
      <c r="AP21" s="506">
        <f>見暗確認!BB23</f>
        <v>9602</v>
      </c>
      <c r="AQ21" s="506"/>
      <c r="AR21" s="506"/>
      <c r="AS21" s="506"/>
      <c r="AT21" s="506"/>
      <c r="AU21" s="506"/>
      <c r="AV21" s="506"/>
      <c r="AW21" s="506"/>
      <c r="AX21" s="506"/>
      <c r="AY21" s="506">
        <f>見暗確認!BC23</f>
        <v>6345</v>
      </c>
      <c r="AZ21" s="506"/>
      <c r="BA21" s="506"/>
      <c r="BB21" s="506"/>
      <c r="BC21" s="506"/>
      <c r="BD21" s="506"/>
      <c r="BE21" s="506"/>
      <c r="BF21" s="506"/>
      <c r="BG21" s="506"/>
      <c r="BH21" s="506">
        <f>見暗確認!BD23</f>
        <v>9026</v>
      </c>
      <c r="BI21" s="506"/>
      <c r="BJ21" s="506"/>
      <c r="BK21" s="506"/>
      <c r="BL21" s="506"/>
      <c r="BM21" s="506"/>
      <c r="BN21" s="506"/>
      <c r="BO21" s="506"/>
      <c r="BP21" s="506"/>
      <c r="BQ21" s="506">
        <f>見暗確認!AU37</f>
        <v>7938</v>
      </c>
      <c r="BR21" s="506"/>
      <c r="BS21" s="506"/>
      <c r="BT21" s="506"/>
      <c r="BU21" s="506"/>
      <c r="BV21" s="506"/>
      <c r="BW21" s="506"/>
      <c r="BX21" s="506"/>
      <c r="BY21" s="506"/>
      <c r="BZ21" s="506">
        <f>見暗確認!AV37</f>
        <v>8391</v>
      </c>
      <c r="CA21" s="506"/>
      <c r="CB21" s="506"/>
      <c r="CC21" s="506"/>
      <c r="CD21" s="506"/>
      <c r="CE21" s="506"/>
      <c r="CF21" s="506"/>
      <c r="CG21" s="506"/>
      <c r="CH21" s="507"/>
    </row>
    <row r="22" spans="2:86" ht="21.75" customHeight="1">
      <c r="B22" s="510">
        <v>2</v>
      </c>
      <c r="C22" s="511"/>
      <c r="D22" s="503">
        <f>見暗確認!AW24</f>
        <v>270</v>
      </c>
      <c r="E22" s="503"/>
      <c r="F22" s="503"/>
      <c r="G22" s="503"/>
      <c r="H22" s="503"/>
      <c r="I22" s="503"/>
      <c r="J22" s="503"/>
      <c r="K22" s="503"/>
      <c r="L22" s="503">
        <f>見暗確認!AX24</f>
        <v>140</v>
      </c>
      <c r="M22" s="503"/>
      <c r="N22" s="503"/>
      <c r="O22" s="503"/>
      <c r="P22" s="503"/>
      <c r="Q22" s="503"/>
      <c r="R22" s="503"/>
      <c r="S22" s="503">
        <f>見暗確認!AY24</f>
        <v>725</v>
      </c>
      <c r="T22" s="503"/>
      <c r="U22" s="503"/>
      <c r="V22" s="503"/>
      <c r="W22" s="503"/>
      <c r="X22" s="503"/>
      <c r="Y22" s="503"/>
      <c r="Z22" s="503"/>
      <c r="AA22" s="503">
        <f>見暗確認!AZ24</f>
        <v>197</v>
      </c>
      <c r="AB22" s="503"/>
      <c r="AC22" s="503"/>
      <c r="AD22" s="503"/>
      <c r="AE22" s="503"/>
      <c r="AF22" s="503"/>
      <c r="AG22" s="503"/>
      <c r="AH22" s="503">
        <f>見暗確認!BA24</f>
        <v>-360</v>
      </c>
      <c r="AI22" s="503"/>
      <c r="AJ22" s="503"/>
      <c r="AK22" s="503"/>
      <c r="AL22" s="503"/>
      <c r="AM22" s="503"/>
      <c r="AN22" s="503"/>
      <c r="AO22" s="503"/>
      <c r="AP22" s="503">
        <f>見暗確認!BB24</f>
        <v>1824</v>
      </c>
      <c r="AQ22" s="503"/>
      <c r="AR22" s="503"/>
      <c r="AS22" s="503"/>
      <c r="AT22" s="503"/>
      <c r="AU22" s="503"/>
      <c r="AV22" s="503"/>
      <c r="AW22" s="503"/>
      <c r="AX22" s="503"/>
      <c r="AY22" s="503">
        <f>見暗確認!BC24</f>
        <v>8567</v>
      </c>
      <c r="AZ22" s="503"/>
      <c r="BA22" s="503"/>
      <c r="BB22" s="503"/>
      <c r="BC22" s="503"/>
      <c r="BD22" s="503"/>
      <c r="BE22" s="503"/>
      <c r="BF22" s="503"/>
      <c r="BG22" s="503"/>
      <c r="BH22" s="503">
        <f>見暗確認!BD24</f>
        <v>1248</v>
      </c>
      <c r="BI22" s="503"/>
      <c r="BJ22" s="503"/>
      <c r="BK22" s="503"/>
      <c r="BL22" s="503"/>
      <c r="BM22" s="503"/>
      <c r="BN22" s="503"/>
      <c r="BO22" s="503"/>
      <c r="BP22" s="503"/>
      <c r="BQ22" s="503">
        <f>見暗確認!AU38</f>
        <v>9150</v>
      </c>
      <c r="BR22" s="503"/>
      <c r="BS22" s="503"/>
      <c r="BT22" s="503"/>
      <c r="BU22" s="503"/>
      <c r="BV22" s="503"/>
      <c r="BW22" s="503"/>
      <c r="BX22" s="503"/>
      <c r="BY22" s="503"/>
      <c r="BZ22" s="503">
        <f>見暗確認!AV38</f>
        <v>2735</v>
      </c>
      <c r="CA22" s="503"/>
      <c r="CB22" s="503"/>
      <c r="CC22" s="503"/>
      <c r="CD22" s="503"/>
      <c r="CE22" s="503"/>
      <c r="CF22" s="503"/>
      <c r="CG22" s="503"/>
      <c r="CH22" s="504"/>
    </row>
    <row r="23" spans="2:86" ht="21.75" customHeight="1">
      <c r="B23" s="510">
        <v>3</v>
      </c>
      <c r="C23" s="511"/>
      <c r="D23" s="503">
        <f>見暗確認!AW25</f>
        <v>836</v>
      </c>
      <c r="E23" s="503"/>
      <c r="F23" s="503"/>
      <c r="G23" s="503"/>
      <c r="H23" s="503"/>
      <c r="I23" s="503"/>
      <c r="J23" s="503"/>
      <c r="K23" s="503"/>
      <c r="L23" s="503">
        <f>見暗確認!AX25</f>
        <v>695</v>
      </c>
      <c r="M23" s="503"/>
      <c r="N23" s="503"/>
      <c r="O23" s="503"/>
      <c r="P23" s="503"/>
      <c r="Q23" s="503"/>
      <c r="R23" s="503"/>
      <c r="S23" s="503">
        <f>見暗確認!AY25</f>
        <v>-947</v>
      </c>
      <c r="T23" s="503"/>
      <c r="U23" s="503"/>
      <c r="V23" s="503"/>
      <c r="W23" s="503"/>
      <c r="X23" s="503"/>
      <c r="Y23" s="503"/>
      <c r="Z23" s="503"/>
      <c r="AA23" s="503">
        <f>見暗確認!AZ25</f>
        <v>975</v>
      </c>
      <c r="AB23" s="503"/>
      <c r="AC23" s="503"/>
      <c r="AD23" s="503"/>
      <c r="AE23" s="503"/>
      <c r="AF23" s="503"/>
      <c r="AG23" s="503"/>
      <c r="AH23" s="503">
        <f>見暗確認!BA25</f>
        <v>926</v>
      </c>
      <c r="AI23" s="503"/>
      <c r="AJ23" s="503"/>
      <c r="AK23" s="503"/>
      <c r="AL23" s="503"/>
      <c r="AM23" s="503"/>
      <c r="AN23" s="503"/>
      <c r="AO23" s="503"/>
      <c r="AP23" s="503">
        <f>見暗確認!BB25</f>
        <v>6379</v>
      </c>
      <c r="AQ23" s="503"/>
      <c r="AR23" s="503"/>
      <c r="AS23" s="503"/>
      <c r="AT23" s="503"/>
      <c r="AU23" s="503"/>
      <c r="AV23" s="503"/>
      <c r="AW23" s="503"/>
      <c r="AX23" s="503"/>
      <c r="AY23" s="503">
        <f>見暗確認!BC25</f>
        <v>-1205</v>
      </c>
      <c r="AZ23" s="503"/>
      <c r="BA23" s="503"/>
      <c r="BB23" s="503"/>
      <c r="BC23" s="503"/>
      <c r="BD23" s="503"/>
      <c r="BE23" s="503"/>
      <c r="BF23" s="503"/>
      <c r="BG23" s="503"/>
      <c r="BH23" s="503">
        <f>見暗確認!BD25</f>
        <v>2359</v>
      </c>
      <c r="BI23" s="503"/>
      <c r="BJ23" s="503"/>
      <c r="BK23" s="503"/>
      <c r="BL23" s="503"/>
      <c r="BM23" s="503"/>
      <c r="BN23" s="503"/>
      <c r="BO23" s="503"/>
      <c r="BP23" s="503"/>
      <c r="BQ23" s="503">
        <f>見暗確認!AU39</f>
        <v>8049</v>
      </c>
      <c r="BR23" s="503"/>
      <c r="BS23" s="503"/>
      <c r="BT23" s="503"/>
      <c r="BU23" s="503"/>
      <c r="BV23" s="503"/>
      <c r="BW23" s="503"/>
      <c r="BX23" s="503"/>
      <c r="BY23" s="503"/>
      <c r="BZ23" s="503">
        <f>見暗確認!AV39</f>
        <v>7280</v>
      </c>
      <c r="CA23" s="503"/>
      <c r="CB23" s="503"/>
      <c r="CC23" s="503"/>
      <c r="CD23" s="503"/>
      <c r="CE23" s="503"/>
      <c r="CF23" s="503"/>
      <c r="CG23" s="503"/>
      <c r="CH23" s="504"/>
    </row>
    <row r="24" spans="2:86" ht="21.75" customHeight="1">
      <c r="B24" s="510">
        <v>4</v>
      </c>
      <c r="C24" s="511"/>
      <c r="D24" s="503">
        <f>見暗確認!AW26</f>
        <v>-492</v>
      </c>
      <c r="E24" s="503"/>
      <c r="F24" s="503"/>
      <c r="G24" s="503"/>
      <c r="H24" s="503"/>
      <c r="I24" s="503"/>
      <c r="J24" s="503"/>
      <c r="K24" s="503"/>
      <c r="L24" s="503">
        <f>見暗確認!AX26</f>
        <v>362</v>
      </c>
      <c r="M24" s="503"/>
      <c r="N24" s="503"/>
      <c r="O24" s="503"/>
      <c r="P24" s="503"/>
      <c r="Q24" s="503"/>
      <c r="R24" s="503"/>
      <c r="S24" s="503">
        <f>見暗確認!AY26</f>
        <v>492</v>
      </c>
      <c r="T24" s="503"/>
      <c r="U24" s="503"/>
      <c r="V24" s="503"/>
      <c r="W24" s="503"/>
      <c r="X24" s="503"/>
      <c r="Y24" s="503"/>
      <c r="Z24" s="503"/>
      <c r="AA24" s="503">
        <f>見暗確認!AZ26</f>
        <v>864</v>
      </c>
      <c r="AB24" s="503"/>
      <c r="AC24" s="503"/>
      <c r="AD24" s="503"/>
      <c r="AE24" s="503"/>
      <c r="AF24" s="503"/>
      <c r="AG24" s="503"/>
      <c r="AH24" s="503">
        <f>見暗確認!BA26</f>
        <v>693</v>
      </c>
      <c r="AI24" s="503"/>
      <c r="AJ24" s="503"/>
      <c r="AK24" s="503"/>
      <c r="AL24" s="503"/>
      <c r="AM24" s="503"/>
      <c r="AN24" s="503"/>
      <c r="AO24" s="503"/>
      <c r="AP24" s="503">
        <f>見暗確認!BB26</f>
        <v>5713</v>
      </c>
      <c r="AQ24" s="503"/>
      <c r="AR24" s="503"/>
      <c r="AS24" s="503"/>
      <c r="AT24" s="503"/>
      <c r="AU24" s="503"/>
      <c r="AV24" s="503"/>
      <c r="AW24" s="503"/>
      <c r="AX24" s="503"/>
      <c r="AY24" s="503">
        <f>見暗確認!BC26</f>
        <v>7456</v>
      </c>
      <c r="AZ24" s="503"/>
      <c r="BA24" s="503"/>
      <c r="BB24" s="503"/>
      <c r="BC24" s="503"/>
      <c r="BD24" s="503"/>
      <c r="BE24" s="503"/>
      <c r="BF24" s="503"/>
      <c r="BG24" s="503"/>
      <c r="BH24" s="503">
        <f>見暗確認!BD26</f>
        <v>5682</v>
      </c>
      <c r="BI24" s="503"/>
      <c r="BJ24" s="503"/>
      <c r="BK24" s="503"/>
      <c r="BL24" s="503"/>
      <c r="BM24" s="503"/>
      <c r="BN24" s="503"/>
      <c r="BO24" s="503"/>
      <c r="BP24" s="503"/>
      <c r="BQ24" s="503">
        <f>見暗確認!AU40</f>
        <v>-1372</v>
      </c>
      <c r="BR24" s="503"/>
      <c r="BS24" s="503"/>
      <c r="BT24" s="503"/>
      <c r="BU24" s="503"/>
      <c r="BV24" s="503"/>
      <c r="BW24" s="503"/>
      <c r="BX24" s="503"/>
      <c r="BY24" s="503"/>
      <c r="BZ24" s="503">
        <f>見暗確認!AV40</f>
        <v>6179</v>
      </c>
      <c r="CA24" s="503"/>
      <c r="CB24" s="503"/>
      <c r="CC24" s="503"/>
      <c r="CD24" s="503"/>
      <c r="CE24" s="503"/>
      <c r="CF24" s="503"/>
      <c r="CG24" s="503"/>
      <c r="CH24" s="504"/>
    </row>
    <row r="25" spans="2:86" ht="21.75" customHeight="1">
      <c r="B25" s="510">
        <v>5</v>
      </c>
      <c r="C25" s="511"/>
      <c r="D25" s="503">
        <f>見暗確認!AW27</f>
        <v>947</v>
      </c>
      <c r="E25" s="503"/>
      <c r="F25" s="503"/>
      <c r="G25" s="503"/>
      <c r="H25" s="503"/>
      <c r="I25" s="503"/>
      <c r="J25" s="503"/>
      <c r="K25" s="503"/>
      <c r="L25" s="503">
        <f>見暗確認!AX27</f>
        <v>473</v>
      </c>
      <c r="M25" s="503"/>
      <c r="N25" s="503"/>
      <c r="O25" s="503"/>
      <c r="P25" s="503"/>
      <c r="Q25" s="503"/>
      <c r="R25" s="503"/>
      <c r="S25" s="503">
        <f>見暗確認!AY27</f>
        <v>658</v>
      </c>
      <c r="T25" s="503"/>
      <c r="U25" s="503"/>
      <c r="V25" s="503"/>
      <c r="W25" s="503"/>
      <c r="X25" s="503"/>
      <c r="Y25" s="503"/>
      <c r="Z25" s="503"/>
      <c r="AA25" s="503">
        <f>見暗確認!AZ27</f>
        <v>420</v>
      </c>
      <c r="AB25" s="503"/>
      <c r="AC25" s="503"/>
      <c r="AD25" s="503"/>
      <c r="AE25" s="503"/>
      <c r="AF25" s="503"/>
      <c r="AG25" s="503"/>
      <c r="AH25" s="503">
        <f>見暗確認!BA27</f>
        <v>537</v>
      </c>
      <c r="AI25" s="503"/>
      <c r="AJ25" s="503"/>
      <c r="AK25" s="503"/>
      <c r="AL25" s="503"/>
      <c r="AM25" s="503"/>
      <c r="AN25" s="503"/>
      <c r="AO25" s="503"/>
      <c r="AP25" s="503">
        <f>見暗確認!BB27</f>
        <v>7480</v>
      </c>
      <c r="AQ25" s="503"/>
      <c r="AR25" s="503"/>
      <c r="AS25" s="503"/>
      <c r="AT25" s="503"/>
      <c r="AU25" s="503"/>
      <c r="AV25" s="503"/>
      <c r="AW25" s="503"/>
      <c r="AX25" s="503"/>
      <c r="AY25" s="503">
        <f>見暗確認!BC27</f>
        <v>-4123</v>
      </c>
      <c r="AZ25" s="503"/>
      <c r="BA25" s="503"/>
      <c r="BB25" s="503"/>
      <c r="BC25" s="503"/>
      <c r="BD25" s="503"/>
      <c r="BE25" s="503"/>
      <c r="BF25" s="503"/>
      <c r="BG25" s="503"/>
      <c r="BH25" s="503">
        <f>見暗確認!BD27</f>
        <v>7804</v>
      </c>
      <c r="BI25" s="503"/>
      <c r="BJ25" s="503"/>
      <c r="BK25" s="503"/>
      <c r="BL25" s="503"/>
      <c r="BM25" s="503"/>
      <c r="BN25" s="503"/>
      <c r="BO25" s="503"/>
      <c r="BP25" s="503"/>
      <c r="BQ25" s="503">
        <f>見暗確認!AU41</f>
        <v>4605</v>
      </c>
      <c r="BR25" s="503"/>
      <c r="BS25" s="503"/>
      <c r="BT25" s="503"/>
      <c r="BU25" s="503"/>
      <c r="BV25" s="503"/>
      <c r="BW25" s="503"/>
      <c r="BX25" s="503"/>
      <c r="BY25" s="503"/>
      <c r="BZ25" s="503">
        <f>見暗確認!AV41</f>
        <v>8513</v>
      </c>
      <c r="CA25" s="503"/>
      <c r="CB25" s="503"/>
      <c r="CC25" s="503"/>
      <c r="CD25" s="503"/>
      <c r="CE25" s="503"/>
      <c r="CF25" s="503"/>
      <c r="CG25" s="503"/>
      <c r="CH25" s="504"/>
    </row>
    <row r="26" spans="2:86" ht="21.75" customHeight="1">
      <c r="B26" s="510">
        <v>6</v>
      </c>
      <c r="C26" s="511"/>
      <c r="D26" s="503">
        <f>見暗確認!AW28</f>
        <v>725</v>
      </c>
      <c r="E26" s="503"/>
      <c r="F26" s="503"/>
      <c r="G26" s="503"/>
      <c r="H26" s="503"/>
      <c r="I26" s="503"/>
      <c r="J26" s="503"/>
      <c r="K26" s="503"/>
      <c r="L26" s="503">
        <f>見暗確認!AX28</f>
        <v>839</v>
      </c>
      <c r="M26" s="503"/>
      <c r="N26" s="503"/>
      <c r="O26" s="503"/>
      <c r="P26" s="503"/>
      <c r="Q26" s="503"/>
      <c r="R26" s="503"/>
      <c r="S26" s="503">
        <f>見暗確認!AY28</f>
        <v>169</v>
      </c>
      <c r="T26" s="503"/>
      <c r="U26" s="503"/>
      <c r="V26" s="503"/>
      <c r="W26" s="503"/>
      <c r="X26" s="503"/>
      <c r="Y26" s="503"/>
      <c r="Z26" s="503"/>
      <c r="AA26" s="503">
        <f>見暗確認!AZ28</f>
        <v>753</v>
      </c>
      <c r="AB26" s="503"/>
      <c r="AC26" s="503"/>
      <c r="AD26" s="503"/>
      <c r="AE26" s="503"/>
      <c r="AF26" s="503"/>
      <c r="AG26" s="503"/>
      <c r="AH26" s="503">
        <f>見暗確認!BA28</f>
        <v>-704</v>
      </c>
      <c r="AI26" s="503"/>
      <c r="AJ26" s="503"/>
      <c r="AK26" s="503"/>
      <c r="AL26" s="503"/>
      <c r="AM26" s="503"/>
      <c r="AN26" s="503"/>
      <c r="AO26" s="503"/>
      <c r="AP26" s="503">
        <f>見暗確認!BB28</f>
        <v>2935</v>
      </c>
      <c r="AQ26" s="503"/>
      <c r="AR26" s="503"/>
      <c r="AS26" s="503"/>
      <c r="AT26" s="503"/>
      <c r="AU26" s="503"/>
      <c r="AV26" s="503"/>
      <c r="AW26" s="503"/>
      <c r="AX26" s="503"/>
      <c r="AY26" s="503">
        <f>見暗確認!BC28</f>
        <v>-2901</v>
      </c>
      <c r="AZ26" s="503"/>
      <c r="BA26" s="503"/>
      <c r="BB26" s="503"/>
      <c r="BC26" s="503"/>
      <c r="BD26" s="503"/>
      <c r="BE26" s="503"/>
      <c r="BF26" s="503"/>
      <c r="BG26" s="503"/>
      <c r="BH26" s="503">
        <f>見暗確認!BD28</f>
        <v>8915</v>
      </c>
      <c r="BI26" s="503"/>
      <c r="BJ26" s="503"/>
      <c r="BK26" s="503"/>
      <c r="BL26" s="503"/>
      <c r="BM26" s="503"/>
      <c r="BN26" s="503"/>
      <c r="BO26" s="503"/>
      <c r="BP26" s="503"/>
      <c r="BQ26" s="503">
        <f>見暗確認!AU42</f>
        <v>-4051</v>
      </c>
      <c r="BR26" s="503"/>
      <c r="BS26" s="503"/>
      <c r="BT26" s="503"/>
      <c r="BU26" s="503"/>
      <c r="BV26" s="503"/>
      <c r="BW26" s="503"/>
      <c r="BX26" s="503"/>
      <c r="BY26" s="503"/>
      <c r="BZ26" s="503">
        <f>見暗確認!AV42</f>
        <v>5068</v>
      </c>
      <c r="CA26" s="503"/>
      <c r="CB26" s="503"/>
      <c r="CC26" s="503"/>
      <c r="CD26" s="503"/>
      <c r="CE26" s="503"/>
      <c r="CF26" s="503"/>
      <c r="CG26" s="503"/>
      <c r="CH26" s="504"/>
    </row>
    <row r="27" spans="2:86" ht="21.75" customHeight="1">
      <c r="B27" s="510">
        <v>7</v>
      </c>
      <c r="C27" s="511"/>
      <c r="D27" s="503">
        <f>見暗確認!AW29</f>
        <v>-169</v>
      </c>
      <c r="E27" s="503"/>
      <c r="F27" s="503"/>
      <c r="G27" s="503"/>
      <c r="H27" s="503"/>
      <c r="I27" s="503"/>
      <c r="J27" s="503"/>
      <c r="K27" s="503"/>
      <c r="L27" s="503">
        <f>見暗確認!AX29</f>
        <v>928</v>
      </c>
      <c r="M27" s="503"/>
      <c r="N27" s="503"/>
      <c r="O27" s="503"/>
      <c r="P27" s="503"/>
      <c r="Q27" s="503"/>
      <c r="R27" s="503"/>
      <c r="S27" s="503">
        <f>見暗確認!AY29</f>
        <v>-381</v>
      </c>
      <c r="T27" s="503"/>
      <c r="U27" s="503"/>
      <c r="V27" s="503"/>
      <c r="W27" s="503"/>
      <c r="X27" s="503"/>
      <c r="Y27" s="503"/>
      <c r="Z27" s="503"/>
      <c r="AA27" s="503">
        <f>見暗確認!AZ29</f>
        <v>319</v>
      </c>
      <c r="AB27" s="503"/>
      <c r="AC27" s="503"/>
      <c r="AD27" s="503"/>
      <c r="AE27" s="503"/>
      <c r="AF27" s="503"/>
      <c r="AG27" s="503"/>
      <c r="AH27" s="503">
        <f>見暗確認!BA29</f>
        <v>-259</v>
      </c>
      <c r="AI27" s="503"/>
      <c r="AJ27" s="503"/>
      <c r="AK27" s="503"/>
      <c r="AL27" s="503"/>
      <c r="AM27" s="503"/>
      <c r="AN27" s="503"/>
      <c r="AO27" s="503"/>
      <c r="AP27" s="503">
        <f>見暗確認!BB29</f>
        <v>5268</v>
      </c>
      <c r="AQ27" s="503"/>
      <c r="AR27" s="503"/>
      <c r="AS27" s="503"/>
      <c r="AT27" s="503"/>
      <c r="AU27" s="503"/>
      <c r="AV27" s="503"/>
      <c r="AW27" s="503"/>
      <c r="AX27" s="503"/>
      <c r="AY27" s="503">
        <f>見暗確認!BC29</f>
        <v>4789</v>
      </c>
      <c r="AZ27" s="503"/>
      <c r="BA27" s="503"/>
      <c r="BB27" s="503"/>
      <c r="BC27" s="503"/>
      <c r="BD27" s="503"/>
      <c r="BE27" s="503"/>
      <c r="BF27" s="503"/>
      <c r="BG27" s="503"/>
      <c r="BH27" s="503">
        <f>見暗確認!BD29</f>
        <v>3460</v>
      </c>
      <c r="BI27" s="503"/>
      <c r="BJ27" s="503"/>
      <c r="BK27" s="503"/>
      <c r="BL27" s="503"/>
      <c r="BM27" s="503"/>
      <c r="BN27" s="503"/>
      <c r="BO27" s="503"/>
      <c r="BP27" s="503"/>
      <c r="BQ27" s="503">
        <f>見暗確認!AU43</f>
        <v>5716</v>
      </c>
      <c r="BR27" s="503"/>
      <c r="BS27" s="503"/>
      <c r="BT27" s="503"/>
      <c r="BU27" s="503"/>
      <c r="BV27" s="503"/>
      <c r="BW27" s="503"/>
      <c r="BX27" s="503"/>
      <c r="BY27" s="503"/>
      <c r="BZ27" s="503">
        <f>見暗確認!AV43</f>
        <v>4957</v>
      </c>
      <c r="CA27" s="503"/>
      <c r="CB27" s="503"/>
      <c r="CC27" s="503"/>
      <c r="CD27" s="503"/>
      <c r="CE27" s="503"/>
      <c r="CF27" s="503"/>
      <c r="CG27" s="503"/>
      <c r="CH27" s="504"/>
    </row>
    <row r="28" spans="2:86" ht="21.75" customHeight="1">
      <c r="B28" s="510">
        <v>8</v>
      </c>
      <c r="C28" s="511"/>
      <c r="D28" s="540"/>
      <c r="E28" s="541"/>
      <c r="F28" s="541"/>
      <c r="G28" s="541"/>
      <c r="H28" s="541"/>
      <c r="I28" s="541"/>
      <c r="J28" s="541"/>
      <c r="K28" s="542"/>
      <c r="L28" s="540"/>
      <c r="M28" s="541"/>
      <c r="N28" s="541"/>
      <c r="O28" s="541"/>
      <c r="P28" s="541"/>
      <c r="Q28" s="541"/>
      <c r="R28" s="542"/>
      <c r="S28" s="540"/>
      <c r="T28" s="541"/>
      <c r="U28" s="541"/>
      <c r="V28" s="541"/>
      <c r="W28" s="541"/>
      <c r="X28" s="541"/>
      <c r="Y28" s="541"/>
      <c r="Z28" s="542"/>
      <c r="AA28" s="503">
        <f>見暗確認!AZ30</f>
        <v>642</v>
      </c>
      <c r="AB28" s="503"/>
      <c r="AC28" s="503"/>
      <c r="AD28" s="503"/>
      <c r="AE28" s="503"/>
      <c r="AF28" s="503"/>
      <c r="AG28" s="503"/>
      <c r="AH28" s="503">
        <f>見暗確認!BA30</f>
        <v>148</v>
      </c>
      <c r="AI28" s="503"/>
      <c r="AJ28" s="503"/>
      <c r="AK28" s="503"/>
      <c r="AL28" s="503"/>
      <c r="AM28" s="503"/>
      <c r="AN28" s="503"/>
      <c r="AO28" s="503"/>
      <c r="AP28" s="503">
        <f>見暗確認!BB30</f>
        <v>1724</v>
      </c>
      <c r="AQ28" s="503"/>
      <c r="AR28" s="503"/>
      <c r="AS28" s="503"/>
      <c r="AT28" s="503"/>
      <c r="AU28" s="503"/>
      <c r="AV28" s="503"/>
      <c r="AW28" s="503"/>
      <c r="AX28" s="503"/>
      <c r="AY28" s="503">
        <f>見暗確認!BC30</f>
        <v>-3012</v>
      </c>
      <c r="AZ28" s="503"/>
      <c r="BA28" s="503"/>
      <c r="BB28" s="503"/>
      <c r="BC28" s="503"/>
      <c r="BD28" s="503"/>
      <c r="BE28" s="503"/>
      <c r="BF28" s="503"/>
      <c r="BG28" s="503"/>
      <c r="BH28" s="503">
        <f>見暗確認!BD30</f>
        <v>6793</v>
      </c>
      <c r="BI28" s="503"/>
      <c r="BJ28" s="503"/>
      <c r="BK28" s="503"/>
      <c r="BL28" s="503"/>
      <c r="BM28" s="503"/>
      <c r="BN28" s="503"/>
      <c r="BO28" s="503"/>
      <c r="BP28" s="503"/>
      <c r="BQ28" s="503">
        <f>見暗確認!AU44</f>
        <v>-2483</v>
      </c>
      <c r="BR28" s="503"/>
      <c r="BS28" s="503"/>
      <c r="BT28" s="503"/>
      <c r="BU28" s="503"/>
      <c r="BV28" s="503"/>
      <c r="BW28" s="503"/>
      <c r="BX28" s="503"/>
      <c r="BY28" s="503"/>
      <c r="BZ28" s="503">
        <f>見暗確認!AV44</f>
        <v>3846</v>
      </c>
      <c r="CA28" s="503"/>
      <c r="CB28" s="503"/>
      <c r="CC28" s="503"/>
      <c r="CD28" s="503"/>
      <c r="CE28" s="503"/>
      <c r="CF28" s="503"/>
      <c r="CG28" s="503"/>
      <c r="CH28" s="504"/>
    </row>
    <row r="29" spans="2:86" ht="21.75" customHeight="1">
      <c r="B29" s="510">
        <v>9</v>
      </c>
      <c r="C29" s="511"/>
      <c r="D29" s="540"/>
      <c r="E29" s="541"/>
      <c r="F29" s="541"/>
      <c r="G29" s="541"/>
      <c r="H29" s="541"/>
      <c r="I29" s="541"/>
      <c r="J29" s="541"/>
      <c r="K29" s="542"/>
      <c r="L29" s="540"/>
      <c r="M29" s="541"/>
      <c r="N29" s="541"/>
      <c r="O29" s="541"/>
      <c r="P29" s="541"/>
      <c r="Q29" s="541"/>
      <c r="R29" s="542"/>
      <c r="S29" s="540"/>
      <c r="T29" s="541"/>
      <c r="U29" s="541"/>
      <c r="V29" s="541"/>
      <c r="W29" s="541"/>
      <c r="X29" s="541"/>
      <c r="Y29" s="541"/>
      <c r="Z29" s="542"/>
      <c r="AA29" s="503">
        <f>見暗確認!AZ31</f>
        <v>208</v>
      </c>
      <c r="AB29" s="503"/>
      <c r="AC29" s="503"/>
      <c r="AD29" s="503"/>
      <c r="AE29" s="503"/>
      <c r="AF29" s="503"/>
      <c r="AG29" s="503"/>
      <c r="AH29" s="503">
        <f>見暗確認!BA31</f>
        <v>-209</v>
      </c>
      <c r="AI29" s="503"/>
      <c r="AJ29" s="503"/>
      <c r="AK29" s="503"/>
      <c r="AL29" s="503"/>
      <c r="AM29" s="503"/>
      <c r="AN29" s="503"/>
      <c r="AO29" s="503"/>
      <c r="AP29" s="503">
        <f>見暗確認!BB31</f>
        <v>3046</v>
      </c>
      <c r="AQ29" s="503"/>
      <c r="AR29" s="503"/>
      <c r="AS29" s="503"/>
      <c r="AT29" s="503"/>
      <c r="AU29" s="503"/>
      <c r="AV29" s="503"/>
      <c r="AW29" s="503"/>
      <c r="AX29" s="503"/>
      <c r="AY29" s="503">
        <f>見暗確認!BC31</f>
        <v>5234</v>
      </c>
      <c r="AZ29" s="503"/>
      <c r="BA29" s="503"/>
      <c r="BB29" s="503"/>
      <c r="BC29" s="503"/>
      <c r="BD29" s="503"/>
      <c r="BE29" s="503"/>
      <c r="BF29" s="503"/>
      <c r="BG29" s="503"/>
      <c r="BH29" s="503">
        <f>見暗確認!BD31</f>
        <v>9862</v>
      </c>
      <c r="BI29" s="503"/>
      <c r="BJ29" s="503"/>
      <c r="BK29" s="503"/>
      <c r="BL29" s="503"/>
      <c r="BM29" s="503"/>
      <c r="BN29" s="503"/>
      <c r="BO29" s="503"/>
      <c r="BP29" s="503"/>
      <c r="BQ29" s="503">
        <f>見暗確認!AU45</f>
        <v>-3594</v>
      </c>
      <c r="BR29" s="503"/>
      <c r="BS29" s="503"/>
      <c r="BT29" s="503"/>
      <c r="BU29" s="503"/>
      <c r="BV29" s="503"/>
      <c r="BW29" s="503"/>
      <c r="BX29" s="503"/>
      <c r="BY29" s="503"/>
      <c r="BZ29" s="503">
        <f>見暗確認!AV45</f>
        <v>9402</v>
      </c>
      <c r="CA29" s="503"/>
      <c r="CB29" s="503"/>
      <c r="CC29" s="503"/>
      <c r="CD29" s="503"/>
      <c r="CE29" s="503"/>
      <c r="CF29" s="503"/>
      <c r="CG29" s="503"/>
      <c r="CH29" s="504"/>
    </row>
    <row r="30" spans="2:86" ht="21.75" customHeight="1">
      <c r="B30" s="512">
        <v>10</v>
      </c>
      <c r="C30" s="513"/>
      <c r="D30" s="543"/>
      <c r="E30" s="544"/>
      <c r="F30" s="544"/>
      <c r="G30" s="544"/>
      <c r="H30" s="544"/>
      <c r="I30" s="544"/>
      <c r="J30" s="544"/>
      <c r="K30" s="545"/>
      <c r="L30" s="543"/>
      <c r="M30" s="544"/>
      <c r="N30" s="544"/>
      <c r="O30" s="544"/>
      <c r="P30" s="544"/>
      <c r="Q30" s="544"/>
      <c r="R30" s="545"/>
      <c r="S30" s="543"/>
      <c r="T30" s="544"/>
      <c r="U30" s="544"/>
      <c r="V30" s="544"/>
      <c r="W30" s="544"/>
      <c r="X30" s="544"/>
      <c r="Y30" s="544"/>
      <c r="Z30" s="545"/>
      <c r="AA30" s="499">
        <f>見暗確認!AZ32</f>
        <v>708</v>
      </c>
      <c r="AB30" s="499"/>
      <c r="AC30" s="499"/>
      <c r="AD30" s="499"/>
      <c r="AE30" s="499"/>
      <c r="AF30" s="499"/>
      <c r="AG30" s="499"/>
      <c r="AH30" s="499">
        <f>見暗確認!BA32</f>
        <v>815</v>
      </c>
      <c r="AI30" s="499"/>
      <c r="AJ30" s="499"/>
      <c r="AK30" s="499"/>
      <c r="AL30" s="499"/>
      <c r="AM30" s="499"/>
      <c r="AN30" s="499"/>
      <c r="AO30" s="499"/>
      <c r="AP30" s="499">
        <f>見暗確認!BB32</f>
        <v>4157</v>
      </c>
      <c r="AQ30" s="499"/>
      <c r="AR30" s="499"/>
      <c r="AS30" s="499"/>
      <c r="AT30" s="499"/>
      <c r="AU30" s="499"/>
      <c r="AV30" s="499"/>
      <c r="AW30" s="499"/>
      <c r="AX30" s="499"/>
      <c r="AY30" s="499">
        <f>見暗確認!BC32</f>
        <v>1890</v>
      </c>
      <c r="AZ30" s="499"/>
      <c r="BA30" s="499"/>
      <c r="BB30" s="499"/>
      <c r="BC30" s="499"/>
      <c r="BD30" s="499"/>
      <c r="BE30" s="499"/>
      <c r="BF30" s="499"/>
      <c r="BG30" s="499"/>
      <c r="BH30" s="499">
        <f>見暗確認!BD32</f>
        <v>8137</v>
      </c>
      <c r="BI30" s="499"/>
      <c r="BJ30" s="499"/>
      <c r="BK30" s="499"/>
      <c r="BL30" s="499"/>
      <c r="BM30" s="499"/>
      <c r="BN30" s="499"/>
      <c r="BO30" s="499"/>
      <c r="BP30" s="499"/>
      <c r="BQ30" s="499">
        <f>見暗確認!AU46</f>
        <v>2261</v>
      </c>
      <c r="BR30" s="499"/>
      <c r="BS30" s="499"/>
      <c r="BT30" s="499"/>
      <c r="BU30" s="499"/>
      <c r="BV30" s="499"/>
      <c r="BW30" s="499"/>
      <c r="BX30" s="499"/>
      <c r="BY30" s="499"/>
      <c r="BZ30" s="499">
        <f>見暗確認!AV46</f>
        <v>5793</v>
      </c>
      <c r="CA30" s="499"/>
      <c r="CB30" s="499"/>
      <c r="CC30" s="499"/>
      <c r="CD30" s="499"/>
      <c r="CE30" s="499"/>
      <c r="CF30" s="499"/>
      <c r="CG30" s="499"/>
      <c r="CH30" s="500"/>
    </row>
    <row r="31" spans="2:86" ht="33.75" customHeight="1">
      <c r="B31" s="514" t="s">
        <v>1451</v>
      </c>
      <c r="C31" s="515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2"/>
    </row>
    <row r="32" spans="2:86" ht="37.5" customHeight="1">
      <c r="B32" s="290"/>
      <c r="C32" s="290"/>
      <c r="D32" s="305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1"/>
    </row>
    <row r="33" spans="2:86" ht="21" customHeight="1">
      <c r="B33" s="521" t="s">
        <v>1808</v>
      </c>
      <c r="C33" s="522"/>
      <c r="D33" s="552">
        <v>23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>
        <v>24</v>
      </c>
      <c r="O33" s="552"/>
      <c r="P33" s="552"/>
      <c r="Q33" s="552"/>
      <c r="R33" s="552"/>
      <c r="S33" s="552"/>
      <c r="T33" s="552"/>
      <c r="U33" s="552"/>
      <c r="V33" s="552"/>
      <c r="W33" s="552"/>
      <c r="X33" s="552">
        <v>25</v>
      </c>
      <c r="Y33" s="552"/>
      <c r="Z33" s="552"/>
      <c r="AA33" s="552"/>
      <c r="AB33" s="552"/>
      <c r="AC33" s="552"/>
      <c r="AD33" s="552"/>
      <c r="AE33" s="552"/>
      <c r="AF33" s="552"/>
      <c r="AG33" s="553"/>
      <c r="AH33" s="566">
        <v>26</v>
      </c>
      <c r="AI33" s="552"/>
      <c r="AJ33" s="552"/>
      <c r="AK33" s="552"/>
      <c r="AL33" s="552"/>
      <c r="AM33" s="552"/>
      <c r="AN33" s="552"/>
      <c r="AO33" s="552"/>
      <c r="AP33" s="552"/>
      <c r="AQ33" s="552"/>
      <c r="AR33" s="552">
        <v>27</v>
      </c>
      <c r="AS33" s="552"/>
      <c r="AT33" s="552"/>
      <c r="AU33" s="552"/>
      <c r="AV33" s="552"/>
      <c r="AW33" s="552"/>
      <c r="AX33" s="552"/>
      <c r="AY33" s="552"/>
      <c r="AZ33" s="552"/>
      <c r="BA33" s="552"/>
      <c r="BB33" s="552">
        <v>28</v>
      </c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>
        <v>29</v>
      </c>
      <c r="BN33" s="552"/>
      <c r="BO33" s="552"/>
      <c r="BP33" s="552"/>
      <c r="BQ33" s="552"/>
      <c r="BR33" s="552"/>
      <c r="BS33" s="552"/>
      <c r="BT33" s="552"/>
      <c r="BU33" s="552"/>
      <c r="BV33" s="552"/>
      <c r="BW33" s="552"/>
      <c r="BX33" s="552">
        <v>30</v>
      </c>
      <c r="BY33" s="552"/>
      <c r="BZ33" s="552"/>
      <c r="CA33" s="552"/>
      <c r="CB33" s="552"/>
      <c r="CC33" s="552"/>
      <c r="CD33" s="552"/>
      <c r="CE33" s="552"/>
      <c r="CF33" s="552"/>
      <c r="CG33" s="552"/>
      <c r="CH33" s="553"/>
    </row>
    <row r="34" spans="2:86" ht="21.75" customHeight="1">
      <c r="B34" s="516">
        <v>1</v>
      </c>
      <c r="C34" s="517"/>
      <c r="D34" s="554">
        <f>見暗確認!AW37</f>
        <v>65320</v>
      </c>
      <c r="E34" s="554"/>
      <c r="F34" s="554"/>
      <c r="G34" s="554"/>
      <c r="H34" s="554"/>
      <c r="I34" s="554"/>
      <c r="J34" s="554"/>
      <c r="K34" s="554"/>
      <c r="L34" s="554"/>
      <c r="M34" s="554"/>
      <c r="N34" s="554">
        <f>見暗確認!AX37</f>
        <v>76312</v>
      </c>
      <c r="O34" s="554"/>
      <c r="P34" s="554"/>
      <c r="Q34" s="554"/>
      <c r="R34" s="554"/>
      <c r="S34" s="554"/>
      <c r="T34" s="554"/>
      <c r="U34" s="554"/>
      <c r="V34" s="554"/>
      <c r="W34" s="554"/>
      <c r="X34" s="554">
        <f>見暗確認!AY37</f>
        <v>85490</v>
      </c>
      <c r="Y34" s="554"/>
      <c r="Z34" s="554"/>
      <c r="AA34" s="554"/>
      <c r="AB34" s="554"/>
      <c r="AC34" s="554"/>
      <c r="AD34" s="554"/>
      <c r="AE34" s="554"/>
      <c r="AF34" s="554"/>
      <c r="AG34" s="555"/>
      <c r="AH34" s="556">
        <f>見暗確認!AZ37</f>
        <v>53087</v>
      </c>
      <c r="AI34" s="554"/>
      <c r="AJ34" s="554"/>
      <c r="AK34" s="554"/>
      <c r="AL34" s="554"/>
      <c r="AM34" s="554"/>
      <c r="AN34" s="554"/>
      <c r="AO34" s="554"/>
      <c r="AP34" s="554"/>
      <c r="AQ34" s="554"/>
      <c r="AR34" s="554">
        <f>見暗確認!BA37</f>
        <v>93617</v>
      </c>
      <c r="AS34" s="554"/>
      <c r="AT34" s="554"/>
      <c r="AU34" s="554"/>
      <c r="AV34" s="554"/>
      <c r="AW34" s="554"/>
      <c r="AX34" s="554"/>
      <c r="AY34" s="554"/>
      <c r="AZ34" s="554"/>
      <c r="BA34" s="554"/>
      <c r="BB34" s="554">
        <f>見暗確認!BB37</f>
        <v>178465</v>
      </c>
      <c r="BC34" s="554"/>
      <c r="BD34" s="554"/>
      <c r="BE34" s="554"/>
      <c r="BF34" s="554"/>
      <c r="BG34" s="554"/>
      <c r="BH34" s="554"/>
      <c r="BI34" s="554"/>
      <c r="BJ34" s="554"/>
      <c r="BK34" s="554"/>
      <c r="BL34" s="554"/>
      <c r="BM34" s="554">
        <f>見暗確認!BC37</f>
        <v>721604</v>
      </c>
      <c r="BN34" s="554"/>
      <c r="BO34" s="554"/>
      <c r="BP34" s="554"/>
      <c r="BQ34" s="554"/>
      <c r="BR34" s="554"/>
      <c r="BS34" s="554"/>
      <c r="BT34" s="554"/>
      <c r="BU34" s="554"/>
      <c r="BV34" s="554"/>
      <c r="BW34" s="554"/>
      <c r="BX34" s="554">
        <f>見暗確認!BD37</f>
        <v>134586</v>
      </c>
      <c r="BY34" s="554"/>
      <c r="BZ34" s="554"/>
      <c r="CA34" s="554"/>
      <c r="CB34" s="554"/>
      <c r="CC34" s="554"/>
      <c r="CD34" s="554"/>
      <c r="CE34" s="554"/>
      <c r="CF34" s="554"/>
      <c r="CG34" s="554"/>
      <c r="CH34" s="555"/>
    </row>
    <row r="35" spans="2:86" ht="21.75" customHeight="1">
      <c r="B35" s="510">
        <v>2</v>
      </c>
      <c r="C35" s="511"/>
      <c r="D35" s="563">
        <f>見暗確認!AW38</f>
        <v>87360</v>
      </c>
      <c r="E35" s="563"/>
      <c r="F35" s="563"/>
      <c r="G35" s="563"/>
      <c r="H35" s="563"/>
      <c r="I35" s="563"/>
      <c r="J35" s="563"/>
      <c r="K35" s="563"/>
      <c r="L35" s="563"/>
      <c r="M35" s="563"/>
      <c r="N35" s="563">
        <f>見暗確認!AX38</f>
        <v>32978</v>
      </c>
      <c r="O35" s="563"/>
      <c r="P35" s="563"/>
      <c r="Q35" s="563"/>
      <c r="R35" s="563"/>
      <c r="S35" s="563"/>
      <c r="T35" s="563"/>
      <c r="U35" s="563"/>
      <c r="V35" s="563"/>
      <c r="W35" s="563"/>
      <c r="X35" s="563">
        <f>見暗確認!AY38</f>
        <v>96501</v>
      </c>
      <c r="Y35" s="563"/>
      <c r="Z35" s="563"/>
      <c r="AA35" s="563"/>
      <c r="AB35" s="563"/>
      <c r="AC35" s="563"/>
      <c r="AD35" s="563"/>
      <c r="AE35" s="563"/>
      <c r="AF35" s="563"/>
      <c r="AG35" s="564"/>
      <c r="AH35" s="565">
        <f>見暗確認!AZ38</f>
        <v>86310</v>
      </c>
      <c r="AI35" s="563"/>
      <c r="AJ35" s="563"/>
      <c r="AK35" s="563"/>
      <c r="AL35" s="563"/>
      <c r="AM35" s="563"/>
      <c r="AN35" s="563"/>
      <c r="AO35" s="563"/>
      <c r="AP35" s="563"/>
      <c r="AQ35" s="563"/>
      <c r="AR35" s="563">
        <f>見暗確認!BA38</f>
        <v>84728</v>
      </c>
      <c r="AS35" s="563"/>
      <c r="AT35" s="563"/>
      <c r="AU35" s="563"/>
      <c r="AV35" s="563"/>
      <c r="AW35" s="563"/>
      <c r="AX35" s="563"/>
      <c r="AY35" s="563"/>
      <c r="AZ35" s="563"/>
      <c r="BA35" s="563"/>
      <c r="BB35" s="563">
        <f>見暗確認!BB38</f>
        <v>623910</v>
      </c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>
        <f>見暗確認!BC38</f>
        <v>832715</v>
      </c>
      <c r="BN35" s="563"/>
      <c r="BO35" s="563"/>
      <c r="BP35" s="563"/>
      <c r="BQ35" s="563"/>
      <c r="BR35" s="563"/>
      <c r="BS35" s="563"/>
      <c r="BT35" s="563"/>
      <c r="BU35" s="563"/>
      <c r="BV35" s="563"/>
      <c r="BW35" s="563"/>
      <c r="BX35" s="563">
        <f>見暗確認!BD38</f>
        <v>801253</v>
      </c>
      <c r="BY35" s="563"/>
      <c r="BZ35" s="563"/>
      <c r="CA35" s="563"/>
      <c r="CB35" s="563"/>
      <c r="CC35" s="563"/>
      <c r="CD35" s="563"/>
      <c r="CE35" s="563"/>
      <c r="CF35" s="563"/>
      <c r="CG35" s="563"/>
      <c r="CH35" s="564"/>
    </row>
    <row r="36" spans="2:86" ht="21.75" customHeight="1">
      <c r="B36" s="510">
        <v>3</v>
      </c>
      <c r="C36" s="511"/>
      <c r="D36" s="563">
        <f>見暗確認!AW39</f>
        <v>-10693</v>
      </c>
      <c r="E36" s="563"/>
      <c r="F36" s="563"/>
      <c r="G36" s="563"/>
      <c r="H36" s="563"/>
      <c r="I36" s="563"/>
      <c r="J36" s="563"/>
      <c r="K36" s="563"/>
      <c r="L36" s="563"/>
      <c r="M36" s="563"/>
      <c r="N36" s="563">
        <f>見暗確認!AX39</f>
        <v>87423</v>
      </c>
      <c r="O36" s="563"/>
      <c r="P36" s="563"/>
      <c r="Q36" s="563"/>
      <c r="R36" s="563"/>
      <c r="S36" s="563"/>
      <c r="T36" s="563"/>
      <c r="U36" s="563"/>
      <c r="V36" s="563"/>
      <c r="W36" s="563"/>
      <c r="X36" s="563">
        <f>見暗確認!AY39</f>
        <v>-18723</v>
      </c>
      <c r="Y36" s="563"/>
      <c r="Z36" s="563"/>
      <c r="AA36" s="563"/>
      <c r="AB36" s="563"/>
      <c r="AC36" s="563"/>
      <c r="AD36" s="563"/>
      <c r="AE36" s="563"/>
      <c r="AF36" s="563"/>
      <c r="AG36" s="564"/>
      <c r="AH36" s="565">
        <f>見暗確認!AZ39</f>
        <v>19643</v>
      </c>
      <c r="AI36" s="563"/>
      <c r="AJ36" s="563"/>
      <c r="AK36" s="563"/>
      <c r="AL36" s="563"/>
      <c r="AM36" s="563"/>
      <c r="AN36" s="563"/>
      <c r="AO36" s="563"/>
      <c r="AP36" s="563"/>
      <c r="AQ36" s="563"/>
      <c r="AR36" s="563">
        <f>見暗確認!BA39</f>
        <v>26940</v>
      </c>
      <c r="AS36" s="563"/>
      <c r="AT36" s="563"/>
      <c r="AU36" s="563"/>
      <c r="AV36" s="563"/>
      <c r="AW36" s="563"/>
      <c r="AX36" s="563"/>
      <c r="AY36" s="563"/>
      <c r="AZ36" s="563"/>
      <c r="BA36" s="563"/>
      <c r="BB36" s="563">
        <f>見暗確認!BB39</f>
        <v>401798</v>
      </c>
      <c r="BC36" s="563"/>
      <c r="BD36" s="563"/>
      <c r="BE36" s="563"/>
      <c r="BF36" s="563"/>
      <c r="BG36" s="563"/>
      <c r="BH36" s="563"/>
      <c r="BI36" s="563"/>
      <c r="BJ36" s="563"/>
      <c r="BK36" s="563"/>
      <c r="BL36" s="563"/>
      <c r="BM36" s="563">
        <f>見暗確認!BC39</f>
        <v>-554937</v>
      </c>
      <c r="BN36" s="563"/>
      <c r="BO36" s="563"/>
      <c r="BP36" s="563"/>
      <c r="BQ36" s="563"/>
      <c r="BR36" s="563"/>
      <c r="BS36" s="563"/>
      <c r="BT36" s="563"/>
      <c r="BU36" s="563"/>
      <c r="BV36" s="563"/>
      <c r="BW36" s="563"/>
      <c r="BX36" s="563">
        <f>見暗確認!BD39</f>
        <v>245697</v>
      </c>
      <c r="BY36" s="563"/>
      <c r="BZ36" s="563"/>
      <c r="CA36" s="563"/>
      <c r="CB36" s="563"/>
      <c r="CC36" s="563"/>
      <c r="CD36" s="563"/>
      <c r="CE36" s="563"/>
      <c r="CF36" s="563"/>
      <c r="CG36" s="563"/>
      <c r="CH36" s="564"/>
    </row>
    <row r="37" spans="2:86" ht="21.75" customHeight="1">
      <c r="B37" s="510">
        <v>4</v>
      </c>
      <c r="C37" s="511"/>
      <c r="D37" s="563">
        <f>見暗確認!AW40</f>
        <v>76259</v>
      </c>
      <c r="E37" s="563"/>
      <c r="F37" s="563"/>
      <c r="G37" s="563"/>
      <c r="H37" s="563"/>
      <c r="I37" s="563"/>
      <c r="J37" s="563"/>
      <c r="K37" s="563"/>
      <c r="L37" s="563"/>
      <c r="M37" s="563"/>
      <c r="N37" s="563">
        <f>見暗確認!AX40</f>
        <v>65201</v>
      </c>
      <c r="O37" s="563"/>
      <c r="P37" s="563"/>
      <c r="Q37" s="563"/>
      <c r="R37" s="563"/>
      <c r="S37" s="563"/>
      <c r="T37" s="563"/>
      <c r="U37" s="563"/>
      <c r="V37" s="563"/>
      <c r="W37" s="563"/>
      <c r="X37" s="563">
        <f>見暗確認!AY40</f>
        <v>92837</v>
      </c>
      <c r="Y37" s="563"/>
      <c r="Z37" s="563"/>
      <c r="AA37" s="563"/>
      <c r="AB37" s="563"/>
      <c r="AC37" s="563"/>
      <c r="AD37" s="563"/>
      <c r="AE37" s="563"/>
      <c r="AF37" s="563"/>
      <c r="AG37" s="564"/>
      <c r="AH37" s="565">
        <f>見暗確認!AZ40</f>
        <v>42976</v>
      </c>
      <c r="AI37" s="563"/>
      <c r="AJ37" s="563"/>
      <c r="AK37" s="563"/>
      <c r="AL37" s="563"/>
      <c r="AM37" s="563"/>
      <c r="AN37" s="563"/>
      <c r="AO37" s="563"/>
      <c r="AP37" s="563"/>
      <c r="AQ37" s="563"/>
      <c r="AR37" s="563">
        <f>見暗確認!BA40</f>
        <v>-59273</v>
      </c>
      <c r="AS37" s="563"/>
      <c r="AT37" s="563"/>
      <c r="AU37" s="563"/>
      <c r="AV37" s="563"/>
      <c r="AW37" s="563"/>
      <c r="AX37" s="563"/>
      <c r="AY37" s="563"/>
      <c r="AZ37" s="563"/>
      <c r="BA37" s="563"/>
      <c r="BB37" s="563">
        <f>見暗確認!BB40</f>
        <v>845132</v>
      </c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>
        <f>見暗確認!BC40</f>
        <v>276159</v>
      </c>
      <c r="BN37" s="563"/>
      <c r="BO37" s="563"/>
      <c r="BP37" s="563"/>
      <c r="BQ37" s="563"/>
      <c r="BR37" s="563"/>
      <c r="BS37" s="563"/>
      <c r="BT37" s="563"/>
      <c r="BU37" s="563"/>
      <c r="BV37" s="563"/>
      <c r="BW37" s="563"/>
      <c r="BX37" s="563">
        <f>見暗確認!BD40</f>
        <v>790142</v>
      </c>
      <c r="BY37" s="563"/>
      <c r="BZ37" s="563"/>
      <c r="CA37" s="563"/>
      <c r="CB37" s="563"/>
      <c r="CC37" s="563"/>
      <c r="CD37" s="563"/>
      <c r="CE37" s="563"/>
      <c r="CF37" s="563"/>
      <c r="CG37" s="563"/>
      <c r="CH37" s="564"/>
    </row>
    <row r="38" spans="2:86" ht="21.75" customHeight="1">
      <c r="B38" s="510">
        <v>5</v>
      </c>
      <c r="C38" s="511"/>
      <c r="D38" s="563">
        <f>見暗確認!AW41</f>
        <v>-43926</v>
      </c>
      <c r="E38" s="563"/>
      <c r="F38" s="563"/>
      <c r="G38" s="563"/>
      <c r="H38" s="563"/>
      <c r="I38" s="563"/>
      <c r="J38" s="563"/>
      <c r="K38" s="563"/>
      <c r="L38" s="563"/>
      <c r="M38" s="563"/>
      <c r="N38" s="563">
        <f>見暗確認!AX41</f>
        <v>21867</v>
      </c>
      <c r="O38" s="563"/>
      <c r="P38" s="563"/>
      <c r="Q38" s="563"/>
      <c r="R38" s="563"/>
      <c r="S38" s="563"/>
      <c r="T38" s="563"/>
      <c r="U38" s="563"/>
      <c r="V38" s="563"/>
      <c r="W38" s="563"/>
      <c r="X38" s="563">
        <f>見暗確認!AY41</f>
        <v>63278</v>
      </c>
      <c r="Y38" s="563"/>
      <c r="Z38" s="563"/>
      <c r="AA38" s="563"/>
      <c r="AB38" s="563"/>
      <c r="AC38" s="563"/>
      <c r="AD38" s="563"/>
      <c r="AE38" s="563"/>
      <c r="AF38" s="563"/>
      <c r="AG38" s="564"/>
      <c r="AH38" s="565">
        <f>見暗確認!AZ41</f>
        <v>58532</v>
      </c>
      <c r="AI38" s="563"/>
      <c r="AJ38" s="563"/>
      <c r="AK38" s="563"/>
      <c r="AL38" s="563"/>
      <c r="AM38" s="563"/>
      <c r="AN38" s="563"/>
      <c r="AO38" s="563"/>
      <c r="AP38" s="563"/>
      <c r="AQ38" s="563"/>
      <c r="AR38" s="563">
        <f>見暗確認!BA41</f>
        <v>-37051</v>
      </c>
      <c r="AS38" s="563"/>
      <c r="AT38" s="563"/>
      <c r="AU38" s="563"/>
      <c r="AV38" s="563"/>
      <c r="AW38" s="563"/>
      <c r="AX38" s="563"/>
      <c r="AY38" s="563"/>
      <c r="AZ38" s="563"/>
      <c r="BA38" s="563"/>
      <c r="BB38" s="563">
        <f>見暗確認!BB41</f>
        <v>390687</v>
      </c>
      <c r="BC38" s="563"/>
      <c r="BD38" s="563"/>
      <c r="BE38" s="563"/>
      <c r="BF38" s="563"/>
      <c r="BG38" s="563"/>
      <c r="BH38" s="563"/>
      <c r="BI38" s="563"/>
      <c r="BJ38" s="563"/>
      <c r="BK38" s="563"/>
      <c r="BL38" s="563"/>
      <c r="BM38" s="563">
        <f>見暗確認!BC41</f>
        <v>610593</v>
      </c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63">
        <f>見暗確認!BD41</f>
        <v>578920</v>
      </c>
      <c r="BY38" s="563"/>
      <c r="BZ38" s="563"/>
      <c r="CA38" s="563"/>
      <c r="CB38" s="563"/>
      <c r="CC38" s="563"/>
      <c r="CD38" s="563"/>
      <c r="CE38" s="563"/>
      <c r="CF38" s="563"/>
      <c r="CG38" s="563"/>
      <c r="CH38" s="564"/>
    </row>
    <row r="39" spans="2:86" ht="21.75" customHeight="1">
      <c r="B39" s="510">
        <v>6</v>
      </c>
      <c r="C39" s="511"/>
      <c r="D39" s="563">
        <f>見暗確認!AW42</f>
        <v>-32815</v>
      </c>
      <c r="E39" s="563"/>
      <c r="F39" s="563"/>
      <c r="G39" s="563"/>
      <c r="H39" s="563"/>
      <c r="I39" s="563"/>
      <c r="J39" s="563"/>
      <c r="K39" s="563"/>
      <c r="L39" s="563"/>
      <c r="M39" s="563"/>
      <c r="N39" s="563">
        <f>見暗確認!AX42</f>
        <v>98534</v>
      </c>
      <c r="O39" s="563"/>
      <c r="P39" s="563"/>
      <c r="Q39" s="563"/>
      <c r="R39" s="563"/>
      <c r="S39" s="563"/>
      <c r="T39" s="563"/>
      <c r="U39" s="563"/>
      <c r="V39" s="563"/>
      <c r="W39" s="563"/>
      <c r="X39" s="563">
        <f>見暗確認!AY42</f>
        <v>-52167</v>
      </c>
      <c r="Y39" s="563"/>
      <c r="Z39" s="563"/>
      <c r="AA39" s="563"/>
      <c r="AB39" s="563"/>
      <c r="AC39" s="563"/>
      <c r="AD39" s="563"/>
      <c r="AE39" s="563"/>
      <c r="AF39" s="563"/>
      <c r="AG39" s="564"/>
      <c r="AH39" s="565">
        <f>見暗確認!AZ42</f>
        <v>31865</v>
      </c>
      <c r="AI39" s="563"/>
      <c r="AJ39" s="563"/>
      <c r="AK39" s="563"/>
      <c r="AL39" s="563"/>
      <c r="AM39" s="563"/>
      <c r="AN39" s="563"/>
      <c r="AO39" s="563"/>
      <c r="AP39" s="563"/>
      <c r="AQ39" s="563"/>
      <c r="AR39" s="563">
        <f>見暗確認!BA42</f>
        <v>60384</v>
      </c>
      <c r="AS39" s="563"/>
      <c r="AT39" s="563"/>
      <c r="AU39" s="563"/>
      <c r="AV39" s="563"/>
      <c r="AW39" s="563"/>
      <c r="AX39" s="563"/>
      <c r="AY39" s="563"/>
      <c r="AZ39" s="563"/>
      <c r="BA39" s="563"/>
      <c r="BB39" s="563">
        <f>見暗確認!BB42</f>
        <v>289576</v>
      </c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>
        <f>見暗確認!BC42</f>
        <v>-498371</v>
      </c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>
        <f>見暗確認!BD42</f>
        <v>467819</v>
      </c>
      <c r="BY39" s="563"/>
      <c r="BZ39" s="563"/>
      <c r="CA39" s="563"/>
      <c r="CB39" s="563"/>
      <c r="CC39" s="563"/>
      <c r="CD39" s="563"/>
      <c r="CE39" s="563"/>
      <c r="CF39" s="563"/>
      <c r="CG39" s="563"/>
      <c r="CH39" s="564"/>
    </row>
    <row r="40" spans="2:86" ht="21.75" customHeight="1">
      <c r="B40" s="510">
        <v>7</v>
      </c>
      <c r="C40" s="511"/>
      <c r="D40" s="563">
        <f>見暗確認!AW43</f>
        <v>54037</v>
      </c>
      <c r="E40" s="563"/>
      <c r="F40" s="563"/>
      <c r="G40" s="563"/>
      <c r="H40" s="563"/>
      <c r="I40" s="563"/>
      <c r="J40" s="563"/>
      <c r="K40" s="563"/>
      <c r="L40" s="563"/>
      <c r="M40" s="563"/>
      <c r="N40" s="563">
        <f>見暗確認!AX43</f>
        <v>10756</v>
      </c>
      <c r="O40" s="563"/>
      <c r="P40" s="563"/>
      <c r="Q40" s="563"/>
      <c r="R40" s="563"/>
      <c r="S40" s="563"/>
      <c r="T40" s="563"/>
      <c r="U40" s="563"/>
      <c r="V40" s="563"/>
      <c r="W40" s="563"/>
      <c r="X40" s="563">
        <f>見暗確認!AY43</f>
        <v>-30945</v>
      </c>
      <c r="Y40" s="563"/>
      <c r="Z40" s="563"/>
      <c r="AA40" s="563"/>
      <c r="AB40" s="563"/>
      <c r="AC40" s="563"/>
      <c r="AD40" s="563"/>
      <c r="AE40" s="563"/>
      <c r="AF40" s="563"/>
      <c r="AG40" s="564"/>
      <c r="AH40" s="565">
        <f>見暗確認!AZ43</f>
        <v>97421</v>
      </c>
      <c r="AI40" s="563"/>
      <c r="AJ40" s="563"/>
      <c r="AK40" s="563"/>
      <c r="AL40" s="563"/>
      <c r="AM40" s="563"/>
      <c r="AN40" s="563"/>
      <c r="AO40" s="563"/>
      <c r="AP40" s="563"/>
      <c r="AQ40" s="563"/>
      <c r="AR40" s="563">
        <f>見暗確認!BA43</f>
        <v>-82506</v>
      </c>
      <c r="AS40" s="563"/>
      <c r="AT40" s="563"/>
      <c r="AU40" s="563"/>
      <c r="AV40" s="563"/>
      <c r="AW40" s="563"/>
      <c r="AX40" s="563"/>
      <c r="AY40" s="563"/>
      <c r="AZ40" s="563"/>
      <c r="BA40" s="563"/>
      <c r="BB40" s="563">
        <f>見暗確認!BB43</f>
        <v>734021</v>
      </c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>
        <f>見暗確認!BC43</f>
        <v>509482</v>
      </c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>
        <f>見暗確認!BD43</f>
        <v>123475</v>
      </c>
      <c r="BY40" s="563"/>
      <c r="BZ40" s="563"/>
      <c r="CA40" s="563"/>
      <c r="CB40" s="563"/>
      <c r="CC40" s="563"/>
      <c r="CD40" s="563"/>
      <c r="CE40" s="563"/>
      <c r="CF40" s="563"/>
      <c r="CG40" s="563"/>
      <c r="CH40" s="564"/>
    </row>
    <row r="41" spans="2:86" ht="21.75" customHeight="1">
      <c r="B41" s="510">
        <v>8</v>
      </c>
      <c r="C41" s="511"/>
      <c r="D41" s="563">
        <f>見暗確認!AW44</f>
        <v>-39582</v>
      </c>
      <c r="E41" s="563"/>
      <c r="F41" s="563"/>
      <c r="G41" s="563"/>
      <c r="H41" s="563"/>
      <c r="I41" s="563"/>
      <c r="J41" s="563"/>
      <c r="K41" s="563"/>
      <c r="L41" s="563"/>
      <c r="M41" s="563"/>
      <c r="N41" s="563">
        <f>見暗確認!AX44</f>
        <v>72561</v>
      </c>
      <c r="O41" s="563"/>
      <c r="P41" s="563"/>
      <c r="Q41" s="563"/>
      <c r="R41" s="563"/>
      <c r="S41" s="563"/>
      <c r="T41" s="563"/>
      <c r="U41" s="563"/>
      <c r="V41" s="563"/>
      <c r="W41" s="563"/>
      <c r="X41" s="563">
        <f>見暗確認!AY44</f>
        <v>74389</v>
      </c>
      <c r="Y41" s="563"/>
      <c r="Z41" s="563"/>
      <c r="AA41" s="563"/>
      <c r="AB41" s="563"/>
      <c r="AC41" s="563"/>
      <c r="AD41" s="563"/>
      <c r="AE41" s="563"/>
      <c r="AF41" s="563"/>
      <c r="AG41" s="564"/>
      <c r="AH41" s="565">
        <f>見暗確認!AZ44</f>
        <v>20754</v>
      </c>
      <c r="AI41" s="563"/>
      <c r="AJ41" s="563"/>
      <c r="AK41" s="563"/>
      <c r="AL41" s="563"/>
      <c r="AM41" s="563"/>
      <c r="AN41" s="563"/>
      <c r="AO41" s="563"/>
      <c r="AP41" s="563"/>
      <c r="AQ41" s="563"/>
      <c r="AR41" s="563">
        <f>見暗確認!BA44</f>
        <v>57039</v>
      </c>
      <c r="AS41" s="563"/>
      <c r="AT41" s="563"/>
      <c r="AU41" s="563"/>
      <c r="AV41" s="563"/>
      <c r="AW41" s="563"/>
      <c r="AX41" s="563"/>
      <c r="AY41" s="563"/>
      <c r="AZ41" s="563"/>
      <c r="BA41" s="563"/>
      <c r="BB41" s="563">
        <f>見暗確認!BB44</f>
        <v>956243</v>
      </c>
      <c r="BC41" s="563"/>
      <c r="BD41" s="563"/>
      <c r="BE41" s="563"/>
      <c r="BF41" s="563"/>
      <c r="BG41" s="563"/>
      <c r="BH41" s="563"/>
      <c r="BI41" s="563"/>
      <c r="BJ41" s="563"/>
      <c r="BK41" s="563"/>
      <c r="BL41" s="563"/>
      <c r="BM41" s="563">
        <f>見暗確認!BC44</f>
        <v>-165048</v>
      </c>
      <c r="BN41" s="563"/>
      <c r="BO41" s="563"/>
      <c r="BP41" s="563"/>
      <c r="BQ41" s="563"/>
      <c r="BR41" s="563"/>
      <c r="BS41" s="563"/>
      <c r="BT41" s="563"/>
      <c r="BU41" s="563"/>
      <c r="BV41" s="563"/>
      <c r="BW41" s="563"/>
      <c r="BX41" s="563">
        <f>見暗確認!BD44</f>
        <v>921435</v>
      </c>
      <c r="BY41" s="563"/>
      <c r="BZ41" s="563"/>
      <c r="CA41" s="563"/>
      <c r="CB41" s="563"/>
      <c r="CC41" s="563"/>
      <c r="CD41" s="563"/>
      <c r="CE41" s="563"/>
      <c r="CF41" s="563"/>
      <c r="CG41" s="563"/>
      <c r="CH41" s="564"/>
    </row>
    <row r="42" spans="2:86" ht="21.75" customHeight="1">
      <c r="B42" s="510">
        <v>9</v>
      </c>
      <c r="C42" s="511"/>
      <c r="D42" s="563">
        <f>見暗確認!AW45</f>
        <v>65148</v>
      </c>
      <c r="E42" s="563"/>
      <c r="F42" s="563"/>
      <c r="G42" s="563"/>
      <c r="H42" s="563"/>
      <c r="I42" s="563"/>
      <c r="J42" s="563"/>
      <c r="K42" s="563"/>
      <c r="L42" s="563"/>
      <c r="M42" s="563"/>
      <c r="N42" s="563">
        <f>見暗確認!AX45</f>
        <v>19645</v>
      </c>
      <c r="O42" s="563"/>
      <c r="P42" s="563"/>
      <c r="Q42" s="563"/>
      <c r="R42" s="563"/>
      <c r="S42" s="563"/>
      <c r="T42" s="563"/>
      <c r="U42" s="563"/>
      <c r="V42" s="563"/>
      <c r="W42" s="563"/>
      <c r="X42" s="563">
        <f>見暗確認!AY45</f>
        <v>29834</v>
      </c>
      <c r="Y42" s="563"/>
      <c r="Z42" s="563"/>
      <c r="AA42" s="563"/>
      <c r="AB42" s="563"/>
      <c r="AC42" s="563"/>
      <c r="AD42" s="563"/>
      <c r="AE42" s="563"/>
      <c r="AF42" s="563"/>
      <c r="AG42" s="564"/>
      <c r="AH42" s="565">
        <f>見暗確認!AZ45</f>
        <v>41836</v>
      </c>
      <c r="AI42" s="563"/>
      <c r="AJ42" s="563"/>
      <c r="AK42" s="563"/>
      <c r="AL42" s="563"/>
      <c r="AM42" s="563"/>
      <c r="AN42" s="563"/>
      <c r="AO42" s="563"/>
      <c r="AP42" s="563"/>
      <c r="AQ42" s="563"/>
      <c r="AR42" s="563">
        <f>見暗確認!BA45</f>
        <v>15839</v>
      </c>
      <c r="AS42" s="563"/>
      <c r="AT42" s="563"/>
      <c r="AU42" s="563"/>
      <c r="AV42" s="563"/>
      <c r="AW42" s="563"/>
      <c r="AX42" s="563"/>
      <c r="AY42" s="563"/>
      <c r="AZ42" s="563"/>
      <c r="BA42" s="563"/>
      <c r="BB42" s="563">
        <f>見暗確認!BB45</f>
        <v>567354</v>
      </c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>
        <f>見暗確認!BC45</f>
        <v>-149538</v>
      </c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>
        <f>見暗確認!BD45</f>
        <v>912364</v>
      </c>
      <c r="BY42" s="563"/>
      <c r="BZ42" s="563"/>
      <c r="CA42" s="563"/>
      <c r="CB42" s="563"/>
      <c r="CC42" s="563"/>
      <c r="CD42" s="563"/>
      <c r="CE42" s="563"/>
      <c r="CF42" s="563"/>
      <c r="CG42" s="563"/>
      <c r="CH42" s="564"/>
    </row>
    <row r="43" spans="2:86" ht="21.75" customHeight="1">
      <c r="B43" s="512">
        <v>10</v>
      </c>
      <c r="C43" s="513"/>
      <c r="D43" s="567">
        <f>見暗確認!AW46</f>
        <v>21704</v>
      </c>
      <c r="E43" s="567"/>
      <c r="F43" s="567"/>
      <c r="G43" s="567"/>
      <c r="H43" s="567"/>
      <c r="I43" s="567"/>
      <c r="J43" s="567"/>
      <c r="K43" s="567"/>
      <c r="L43" s="567"/>
      <c r="M43" s="567"/>
      <c r="N43" s="567">
        <f>見暗確認!AX46</f>
        <v>54190</v>
      </c>
      <c r="O43" s="567"/>
      <c r="P43" s="567"/>
      <c r="Q43" s="567"/>
      <c r="R43" s="567"/>
      <c r="S43" s="567"/>
      <c r="T43" s="567"/>
      <c r="U43" s="567"/>
      <c r="V43" s="567"/>
      <c r="W43" s="567"/>
      <c r="X43" s="567">
        <f>見暗確認!AY46</f>
        <v>-37612</v>
      </c>
      <c r="Y43" s="567"/>
      <c r="Z43" s="567"/>
      <c r="AA43" s="567"/>
      <c r="AB43" s="567"/>
      <c r="AC43" s="567"/>
      <c r="AD43" s="567"/>
      <c r="AE43" s="567"/>
      <c r="AF43" s="567"/>
      <c r="AG43" s="568"/>
      <c r="AH43" s="572">
        <f>見暗確認!AZ46</f>
        <v>64198</v>
      </c>
      <c r="AI43" s="567"/>
      <c r="AJ43" s="567"/>
      <c r="AK43" s="567"/>
      <c r="AL43" s="567"/>
      <c r="AM43" s="567"/>
      <c r="AN43" s="567"/>
      <c r="AO43" s="567"/>
      <c r="AP43" s="567"/>
      <c r="AQ43" s="567"/>
      <c r="AR43" s="567">
        <f>見暗確認!BA46</f>
        <v>-71495</v>
      </c>
      <c r="AS43" s="567"/>
      <c r="AT43" s="567"/>
      <c r="AU43" s="567"/>
      <c r="AV43" s="567"/>
      <c r="AW43" s="567"/>
      <c r="AX43" s="567"/>
      <c r="AY43" s="567"/>
      <c r="AZ43" s="567"/>
      <c r="BA43" s="567"/>
      <c r="BB43" s="567">
        <f>見暗確認!BB46</f>
        <v>674351</v>
      </c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>
        <f>見暗確認!BC46</f>
        <v>943826</v>
      </c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>
        <f>見暗確認!BD46</f>
        <v>689031</v>
      </c>
      <c r="BY43" s="567"/>
      <c r="BZ43" s="567"/>
      <c r="CA43" s="567"/>
      <c r="CB43" s="567"/>
      <c r="CC43" s="567"/>
      <c r="CD43" s="567"/>
      <c r="CE43" s="567"/>
      <c r="CF43" s="567"/>
      <c r="CG43" s="567"/>
      <c r="CH43" s="568"/>
    </row>
    <row r="44" spans="2:86" ht="33.75" customHeight="1">
      <c r="B44" s="514" t="s">
        <v>1451</v>
      </c>
      <c r="C44" s="515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70"/>
      <c r="AH44" s="571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  <c r="CG44" s="569"/>
      <c r="CH44" s="570"/>
    </row>
    <row r="45" spans="2:86">
      <c r="B45" s="272"/>
      <c r="C45" s="290"/>
      <c r="AG45" s="307" t="s">
        <v>1818</v>
      </c>
      <c r="CH45" s="298" t="s">
        <v>1819</v>
      </c>
    </row>
    <row r="46" spans="2:86" ht="14.25" customHeight="1">
      <c r="B46" s="308" t="s">
        <v>1873</v>
      </c>
      <c r="C46" s="235"/>
    </row>
    <row r="47" spans="2:86" ht="14.25">
      <c r="B47" s="278"/>
      <c r="C47" s="291"/>
    </row>
    <row r="48" spans="2:86" ht="14.25">
      <c r="B48" s="278"/>
      <c r="C48" s="291"/>
    </row>
    <row r="49" spans="2:3" ht="13.5" customHeight="1">
      <c r="B49" s="276"/>
      <c r="C49" s="242"/>
    </row>
    <row r="50" spans="2:3" ht="13.5" customHeight="1">
      <c r="B50" s="284"/>
      <c r="C50" s="286"/>
    </row>
    <row r="51" spans="2:3" ht="13.5" customHeight="1">
      <c r="B51" s="285"/>
      <c r="C51" s="286"/>
    </row>
    <row r="52" spans="2:3" ht="13.5" customHeight="1">
      <c r="B52" s="285"/>
      <c r="C52" s="247"/>
    </row>
    <row r="53" spans="2:3" ht="13.5" customHeight="1">
      <c r="B53" s="285"/>
      <c r="C53" s="285"/>
    </row>
    <row r="54" spans="2:3" ht="13.5" customHeight="1">
      <c r="B54" s="290"/>
      <c r="C54" s="290"/>
    </row>
    <row r="55" spans="2:3" ht="13.5" customHeight="1">
      <c r="B55" s="287"/>
      <c r="C55" s="287"/>
    </row>
    <row r="56" spans="2:3">
      <c r="B56" s="295"/>
      <c r="C56" s="235"/>
    </row>
    <row r="57" spans="2:3">
      <c r="B57" s="303"/>
      <c r="C57" s="303"/>
    </row>
    <row r="58" spans="2:3">
      <c r="B58" s="304"/>
      <c r="C58" s="304"/>
    </row>
    <row r="59" spans="2:3">
      <c r="B59" s="304"/>
      <c r="C59" s="304"/>
    </row>
    <row r="60" spans="2:3">
      <c r="B60" s="304"/>
      <c r="C60" s="304"/>
    </row>
    <row r="61" spans="2:3">
      <c r="B61" s="304"/>
      <c r="C61" s="304"/>
    </row>
    <row r="62" spans="2:3">
      <c r="B62" s="304"/>
      <c r="C62" s="304"/>
    </row>
    <row r="63" spans="2:3">
      <c r="B63" s="304"/>
      <c r="C63" s="304"/>
    </row>
    <row r="64" spans="2:3">
      <c r="B64" s="304"/>
      <c r="C64" s="304"/>
    </row>
    <row r="65" spans="2:3">
      <c r="B65" s="304"/>
      <c r="C65" s="304"/>
    </row>
    <row r="66" spans="2:3">
      <c r="B66" s="304"/>
      <c r="C66" s="304"/>
    </row>
    <row r="67" spans="2:3">
      <c r="B67" s="304"/>
      <c r="C67" s="304"/>
    </row>
    <row r="68" spans="2:3">
      <c r="B68" s="304"/>
      <c r="C68" s="304"/>
    </row>
    <row r="69" spans="2:3">
      <c r="B69" s="301"/>
      <c r="C69" s="301"/>
    </row>
    <row r="70" spans="2:3">
      <c r="B70" s="303"/>
      <c r="C70" s="303"/>
    </row>
    <row r="71" spans="2:3">
      <c r="B71" s="304"/>
      <c r="C71" s="304"/>
    </row>
    <row r="72" spans="2:3">
      <c r="B72" s="304"/>
      <c r="C72" s="304"/>
    </row>
    <row r="73" spans="2:3">
      <c r="B73" s="304"/>
      <c r="C73" s="304"/>
    </row>
    <row r="74" spans="2:3">
      <c r="B74" s="304"/>
      <c r="C74" s="304"/>
    </row>
    <row r="75" spans="2:3">
      <c r="B75" s="304"/>
      <c r="C75" s="304"/>
    </row>
    <row r="76" spans="2:3">
      <c r="B76" s="304"/>
      <c r="C76" s="304"/>
    </row>
    <row r="77" spans="2:3">
      <c r="B77" s="304"/>
      <c r="C77" s="304"/>
    </row>
    <row r="78" spans="2:3">
      <c r="B78" s="304"/>
      <c r="C78" s="304"/>
    </row>
    <row r="79" spans="2:3">
      <c r="B79" s="304"/>
      <c r="C79" s="304"/>
    </row>
    <row r="80" spans="2:3">
      <c r="B80" s="304"/>
      <c r="C80" s="304"/>
    </row>
    <row r="81" spans="2:3">
      <c r="B81" s="304"/>
      <c r="C81" s="304"/>
    </row>
    <row r="82" spans="2:3">
      <c r="B82" s="301"/>
      <c r="C82" s="301"/>
    </row>
    <row r="83" spans="2:3">
      <c r="B83" s="303"/>
      <c r="C83" s="303"/>
    </row>
    <row r="84" spans="2:3">
      <c r="B84" s="304"/>
      <c r="C84" s="304"/>
    </row>
    <row r="85" spans="2:3">
      <c r="B85" s="304"/>
      <c r="C85" s="304"/>
    </row>
    <row r="86" spans="2:3">
      <c r="B86" s="304"/>
      <c r="C86" s="304"/>
    </row>
    <row r="87" spans="2:3">
      <c r="B87" s="304"/>
      <c r="C87" s="304"/>
    </row>
    <row r="88" spans="2:3">
      <c r="B88" s="304"/>
      <c r="C88" s="304"/>
    </row>
    <row r="89" spans="2:3">
      <c r="B89" s="304"/>
      <c r="C89" s="304"/>
    </row>
    <row r="90" spans="2:3">
      <c r="B90" s="304"/>
      <c r="C90" s="304"/>
    </row>
    <row r="91" spans="2:3">
      <c r="B91" s="304"/>
      <c r="C91" s="304"/>
    </row>
    <row r="92" spans="2:3">
      <c r="B92" s="304"/>
      <c r="C92" s="304"/>
    </row>
    <row r="93" spans="2:3">
      <c r="B93" s="304"/>
      <c r="C93" s="304"/>
    </row>
    <row r="94" spans="2:3">
      <c r="B94" s="304"/>
      <c r="C94" s="304"/>
    </row>
    <row r="95" spans="2:3">
      <c r="B95" s="302"/>
      <c r="C95" s="301"/>
    </row>
    <row r="96" spans="2:3">
      <c r="B96" s="290"/>
      <c r="C96" s="290"/>
    </row>
    <row r="97" spans="2:3">
      <c r="B97" s="290"/>
      <c r="C97" s="290"/>
    </row>
    <row r="98" spans="2:3">
      <c r="B98" s="290"/>
      <c r="C98" s="290"/>
    </row>
    <row r="99" spans="2:3">
      <c r="B99" s="290"/>
      <c r="C99" s="290"/>
    </row>
    <row r="100" spans="2:3">
      <c r="B100" s="290"/>
      <c r="C100" s="290"/>
    </row>
    <row r="101" spans="2:3">
      <c r="B101" s="290"/>
      <c r="C101" s="290"/>
    </row>
    <row r="102" spans="2:3">
      <c r="B102" s="290"/>
      <c r="C102" s="290"/>
    </row>
    <row r="103" spans="2:3">
      <c r="B103" s="290"/>
      <c r="C103" s="290"/>
    </row>
    <row r="104" spans="2:3">
      <c r="B104" s="290"/>
      <c r="C104" s="290"/>
    </row>
    <row r="105" spans="2:3">
      <c r="B105" s="290"/>
      <c r="C105" s="290"/>
    </row>
    <row r="106" spans="2:3">
      <c r="B106" s="290"/>
      <c r="C106" s="290"/>
    </row>
    <row r="107" spans="2:3">
      <c r="B107" s="290"/>
      <c r="C107" s="290"/>
    </row>
    <row r="108" spans="2:3">
      <c r="B108" s="290"/>
      <c r="C108" s="290"/>
    </row>
    <row r="109" spans="2:3">
      <c r="B109" s="290"/>
      <c r="C109" s="290"/>
    </row>
    <row r="110" spans="2:3">
      <c r="B110" s="290"/>
      <c r="C110" s="290"/>
    </row>
    <row r="111" spans="2:3">
      <c r="B111" s="290"/>
      <c r="C111" s="290"/>
    </row>
    <row r="112" spans="2:3">
      <c r="B112" s="290"/>
      <c r="C112" s="290"/>
    </row>
    <row r="113" spans="2:3">
      <c r="B113" s="290"/>
      <c r="C113" s="290"/>
    </row>
    <row r="114" spans="2:3">
      <c r="B114" s="290"/>
      <c r="C114" s="290"/>
    </row>
    <row r="115" spans="2:3">
      <c r="B115" s="290"/>
      <c r="C115" s="290"/>
    </row>
  </sheetData>
  <sheetProtection password="97B0" sheet="1" objects="1" scenarios="1"/>
  <mergeCells count="342">
    <mergeCell ref="B2:AS3"/>
    <mergeCell ref="D28:K30"/>
    <mergeCell ref="L28:R30"/>
    <mergeCell ref="S28:Z30"/>
    <mergeCell ref="BC8:BI10"/>
    <mergeCell ref="BJ8:BK10"/>
    <mergeCell ref="BL8:BT10"/>
    <mergeCell ref="BU8:BV10"/>
    <mergeCell ref="BW8:CH10"/>
    <mergeCell ref="B5:AS6"/>
    <mergeCell ref="M9:AH9"/>
    <mergeCell ref="BC2:BD6"/>
    <mergeCell ref="BE2:BS2"/>
    <mergeCell ref="BU2:BV6"/>
    <mergeCell ref="BW2:CH6"/>
    <mergeCell ref="BE3:BS3"/>
    <mergeCell ref="BE4:BS4"/>
    <mergeCell ref="BE5:BS5"/>
    <mergeCell ref="BE6:BS6"/>
    <mergeCell ref="AY30:BG30"/>
    <mergeCell ref="BH30:BP30"/>
    <mergeCell ref="BQ30:BY30"/>
    <mergeCell ref="BZ30:CH30"/>
    <mergeCell ref="AY29:BG29"/>
    <mergeCell ref="BM43:BW43"/>
    <mergeCell ref="BX43:CH43"/>
    <mergeCell ref="D44:M44"/>
    <mergeCell ref="N44:W44"/>
    <mergeCell ref="X44:AG44"/>
    <mergeCell ref="AH44:AQ44"/>
    <mergeCell ref="AR44:BA44"/>
    <mergeCell ref="BB44:BL44"/>
    <mergeCell ref="BM44:BW44"/>
    <mergeCell ref="BX44:CH44"/>
    <mergeCell ref="D43:M43"/>
    <mergeCell ref="N43:W43"/>
    <mergeCell ref="X43:AG43"/>
    <mergeCell ref="AH43:AQ43"/>
    <mergeCell ref="AR43:BA43"/>
    <mergeCell ref="BB43:BL43"/>
    <mergeCell ref="BM41:BW41"/>
    <mergeCell ref="BX41:CH41"/>
    <mergeCell ref="D42:M42"/>
    <mergeCell ref="N42:W42"/>
    <mergeCell ref="X42:AG42"/>
    <mergeCell ref="AH42:AQ42"/>
    <mergeCell ref="AR42:BA42"/>
    <mergeCell ref="BB42:BL42"/>
    <mergeCell ref="BM42:BW42"/>
    <mergeCell ref="BX42:CH42"/>
    <mergeCell ref="D41:M41"/>
    <mergeCell ref="N41:W41"/>
    <mergeCell ref="X41:AG41"/>
    <mergeCell ref="AH41:AQ41"/>
    <mergeCell ref="AR41:BA41"/>
    <mergeCell ref="BB41:BL41"/>
    <mergeCell ref="BM39:BW39"/>
    <mergeCell ref="BX39:CH39"/>
    <mergeCell ref="D40:M40"/>
    <mergeCell ref="N40:W40"/>
    <mergeCell ref="X40:AG40"/>
    <mergeCell ref="AH40:AQ40"/>
    <mergeCell ref="AR40:BA40"/>
    <mergeCell ref="BB40:BL40"/>
    <mergeCell ref="BM40:BW40"/>
    <mergeCell ref="BX40:CH40"/>
    <mergeCell ref="D39:M39"/>
    <mergeCell ref="N39:W39"/>
    <mergeCell ref="X39:AG39"/>
    <mergeCell ref="AH39:AQ39"/>
    <mergeCell ref="AR39:BA39"/>
    <mergeCell ref="BB39:BL39"/>
    <mergeCell ref="D38:M38"/>
    <mergeCell ref="N38:W38"/>
    <mergeCell ref="X38:AG38"/>
    <mergeCell ref="AH38:AQ38"/>
    <mergeCell ref="AR38:BA38"/>
    <mergeCell ref="BB38:BL38"/>
    <mergeCell ref="BM38:BW38"/>
    <mergeCell ref="BX38:CH38"/>
    <mergeCell ref="D37:M37"/>
    <mergeCell ref="N37:W37"/>
    <mergeCell ref="X37:AG37"/>
    <mergeCell ref="AH37:AQ37"/>
    <mergeCell ref="AR37:BA37"/>
    <mergeCell ref="BB37:BL37"/>
    <mergeCell ref="D36:M36"/>
    <mergeCell ref="N36:W36"/>
    <mergeCell ref="X36:AG36"/>
    <mergeCell ref="AH36:AQ36"/>
    <mergeCell ref="AR36:BA36"/>
    <mergeCell ref="BB36:BL36"/>
    <mergeCell ref="BM36:BW36"/>
    <mergeCell ref="BX36:CH36"/>
    <mergeCell ref="BM37:BW37"/>
    <mergeCell ref="BX37:CH37"/>
    <mergeCell ref="AY31:BG31"/>
    <mergeCell ref="BH31:BP31"/>
    <mergeCell ref="BQ31:BY31"/>
    <mergeCell ref="BZ31:CH31"/>
    <mergeCell ref="D35:M35"/>
    <mergeCell ref="N35:W35"/>
    <mergeCell ref="X35:AG35"/>
    <mergeCell ref="AH35:AQ35"/>
    <mergeCell ref="AR35:BA35"/>
    <mergeCell ref="BB35:BL35"/>
    <mergeCell ref="D31:K31"/>
    <mergeCell ref="L31:R31"/>
    <mergeCell ref="S31:Z31"/>
    <mergeCell ref="AA31:AG31"/>
    <mergeCell ref="AH31:AO31"/>
    <mergeCell ref="AP31:AX31"/>
    <mergeCell ref="BM35:BW35"/>
    <mergeCell ref="BX35:CH35"/>
    <mergeCell ref="AH33:AQ33"/>
    <mergeCell ref="AR33:BA33"/>
    <mergeCell ref="BB33:BL33"/>
    <mergeCell ref="BM33:BW33"/>
    <mergeCell ref="BX33:CH33"/>
    <mergeCell ref="AA30:AG30"/>
    <mergeCell ref="AH30:AO30"/>
    <mergeCell ref="AP30:AX30"/>
    <mergeCell ref="AY28:BG28"/>
    <mergeCell ref="BH28:BP28"/>
    <mergeCell ref="BQ28:BY28"/>
    <mergeCell ref="BZ28:CH28"/>
    <mergeCell ref="AA29:AG29"/>
    <mergeCell ref="AH29:AO29"/>
    <mergeCell ref="AP29:AX29"/>
    <mergeCell ref="BZ27:CH27"/>
    <mergeCell ref="AA28:AG28"/>
    <mergeCell ref="AH28:AO28"/>
    <mergeCell ref="AP28:AX28"/>
    <mergeCell ref="AY26:BG26"/>
    <mergeCell ref="BH26:BP26"/>
    <mergeCell ref="BQ26:BY26"/>
    <mergeCell ref="BZ26:CH26"/>
    <mergeCell ref="BH29:BP29"/>
    <mergeCell ref="BQ29:BY29"/>
    <mergeCell ref="BZ29:CH29"/>
    <mergeCell ref="D27:K27"/>
    <mergeCell ref="L27:R27"/>
    <mergeCell ref="S27:Z27"/>
    <mergeCell ref="AA27:AG27"/>
    <mergeCell ref="AH27:AO27"/>
    <mergeCell ref="AP27:AX27"/>
    <mergeCell ref="AY25:BG25"/>
    <mergeCell ref="BH25:BP25"/>
    <mergeCell ref="BQ25:BY25"/>
    <mergeCell ref="AY27:BG27"/>
    <mergeCell ref="BH27:BP27"/>
    <mergeCell ref="BQ27:BY27"/>
    <mergeCell ref="BZ23:CH23"/>
    <mergeCell ref="D24:K24"/>
    <mergeCell ref="L24:R24"/>
    <mergeCell ref="S24:Z24"/>
    <mergeCell ref="AA24:AG24"/>
    <mergeCell ref="AH24:AO24"/>
    <mergeCell ref="AP24:AX24"/>
    <mergeCell ref="BZ25:CH25"/>
    <mergeCell ref="D26:K26"/>
    <mergeCell ref="L26:R26"/>
    <mergeCell ref="S26:Z26"/>
    <mergeCell ref="AA26:AG26"/>
    <mergeCell ref="AH26:AO26"/>
    <mergeCell ref="AP26:AX26"/>
    <mergeCell ref="AY24:BG24"/>
    <mergeCell ref="BH24:BP24"/>
    <mergeCell ref="BQ24:BY24"/>
    <mergeCell ref="BZ24:CH24"/>
    <mergeCell ref="D25:K25"/>
    <mergeCell ref="L25:R25"/>
    <mergeCell ref="S25:Z25"/>
    <mergeCell ref="AA25:AG25"/>
    <mergeCell ref="AH25:AO25"/>
    <mergeCell ref="AP25:AX25"/>
    <mergeCell ref="D22:K22"/>
    <mergeCell ref="L22:R22"/>
    <mergeCell ref="S22:Z22"/>
    <mergeCell ref="AA22:AG22"/>
    <mergeCell ref="AH22:AO22"/>
    <mergeCell ref="AP22:AX22"/>
    <mergeCell ref="AY23:BG23"/>
    <mergeCell ref="BH23:BP23"/>
    <mergeCell ref="BQ23:BY23"/>
    <mergeCell ref="AQ18:AW18"/>
    <mergeCell ref="AX18:BD18"/>
    <mergeCell ref="BE18:BK18"/>
    <mergeCell ref="BL18:BR18"/>
    <mergeCell ref="BS18:BZ18"/>
    <mergeCell ref="CA18:CH18"/>
    <mergeCell ref="D18:I18"/>
    <mergeCell ref="J18:O18"/>
    <mergeCell ref="P18:U18"/>
    <mergeCell ref="V18:AB18"/>
    <mergeCell ref="AC18:AI18"/>
    <mergeCell ref="AJ18:AP18"/>
    <mergeCell ref="AC17:AI17"/>
    <mergeCell ref="AJ17:AP17"/>
    <mergeCell ref="AQ16:AW16"/>
    <mergeCell ref="AX16:BD16"/>
    <mergeCell ref="BE16:BK16"/>
    <mergeCell ref="D16:I16"/>
    <mergeCell ref="J16:O16"/>
    <mergeCell ref="P16:U16"/>
    <mergeCell ref="V16:AB16"/>
    <mergeCell ref="AC16:AI16"/>
    <mergeCell ref="AJ16:AP16"/>
    <mergeCell ref="AQ17:AW17"/>
    <mergeCell ref="AX17:BD17"/>
    <mergeCell ref="BE17:BK17"/>
    <mergeCell ref="D20:K20"/>
    <mergeCell ref="BL14:BR14"/>
    <mergeCell ref="BS14:BZ14"/>
    <mergeCell ref="CA14:CH14"/>
    <mergeCell ref="BE12:BK12"/>
    <mergeCell ref="BL12:BR12"/>
    <mergeCell ref="J13:O13"/>
    <mergeCell ref="P13:U13"/>
    <mergeCell ref="V13:AB13"/>
    <mergeCell ref="AC13:AI13"/>
    <mergeCell ref="AJ13:AP13"/>
    <mergeCell ref="AQ13:AW13"/>
    <mergeCell ref="AX13:BD13"/>
    <mergeCell ref="BE13:BK13"/>
    <mergeCell ref="J14:O14"/>
    <mergeCell ref="P14:U14"/>
    <mergeCell ref="V14:AB14"/>
    <mergeCell ref="AC14:AI14"/>
    <mergeCell ref="AJ14:AP14"/>
    <mergeCell ref="D15:I15"/>
    <mergeCell ref="J15:O15"/>
    <mergeCell ref="CA12:CH12"/>
    <mergeCell ref="CA13:CH13"/>
    <mergeCell ref="BS12:BZ12"/>
    <mergeCell ref="BS13:BZ13"/>
    <mergeCell ref="BL13:BR13"/>
    <mergeCell ref="AY20:BG20"/>
    <mergeCell ref="BH20:BP20"/>
    <mergeCell ref="BQ20:BY20"/>
    <mergeCell ref="BZ20:CH20"/>
    <mergeCell ref="AX14:BD14"/>
    <mergeCell ref="BE14:BK14"/>
    <mergeCell ref="BL16:BR16"/>
    <mergeCell ref="BS16:BZ16"/>
    <mergeCell ref="CA16:CH16"/>
    <mergeCell ref="AX15:BD15"/>
    <mergeCell ref="BE15:BK15"/>
    <mergeCell ref="BL15:BR15"/>
    <mergeCell ref="BS15:BZ15"/>
    <mergeCell ref="CA15:CH15"/>
    <mergeCell ref="BL17:BR17"/>
    <mergeCell ref="BS17:BZ17"/>
    <mergeCell ref="CA17:CH17"/>
    <mergeCell ref="AA20:AG20"/>
    <mergeCell ref="AH20:AO20"/>
    <mergeCell ref="AP20:AX20"/>
    <mergeCell ref="AP21:AX21"/>
    <mergeCell ref="AY21:BG21"/>
    <mergeCell ref="BH21:BP21"/>
    <mergeCell ref="BQ21:BY21"/>
    <mergeCell ref="D13:I13"/>
    <mergeCell ref="V12:AB12"/>
    <mergeCell ref="AC12:AI12"/>
    <mergeCell ref="AJ12:AP12"/>
    <mergeCell ref="AQ12:AW12"/>
    <mergeCell ref="AX12:BD12"/>
    <mergeCell ref="P15:U15"/>
    <mergeCell ref="V15:AB15"/>
    <mergeCell ref="AC15:AI15"/>
    <mergeCell ref="AJ15:AP15"/>
    <mergeCell ref="AQ14:AW14"/>
    <mergeCell ref="D14:I14"/>
    <mergeCell ref="AQ15:AW15"/>
    <mergeCell ref="D17:I17"/>
    <mergeCell ref="J17:O17"/>
    <mergeCell ref="P17:U17"/>
    <mergeCell ref="V17:AB17"/>
    <mergeCell ref="BZ21:CH21"/>
    <mergeCell ref="BB34:BL34"/>
    <mergeCell ref="BM34:BW34"/>
    <mergeCell ref="BX34:CH34"/>
    <mergeCell ref="D21:K21"/>
    <mergeCell ref="L21:R21"/>
    <mergeCell ref="S21:Z21"/>
    <mergeCell ref="AA21:AG21"/>
    <mergeCell ref="AH21:AO21"/>
    <mergeCell ref="D34:M34"/>
    <mergeCell ref="N34:W34"/>
    <mergeCell ref="X34:AG34"/>
    <mergeCell ref="AH34:AQ34"/>
    <mergeCell ref="AR34:BA34"/>
    <mergeCell ref="AY22:BG22"/>
    <mergeCell ref="BH22:BP22"/>
    <mergeCell ref="BQ22:BY22"/>
    <mergeCell ref="BZ22:CH22"/>
    <mergeCell ref="D23:K23"/>
    <mergeCell ref="L23:R23"/>
    <mergeCell ref="S23:Z23"/>
    <mergeCell ref="AA23:AG23"/>
    <mergeCell ref="AH23:AO23"/>
    <mergeCell ref="AP23:AX23"/>
    <mergeCell ref="D12:I12"/>
    <mergeCell ref="J12:O12"/>
    <mergeCell ref="B9:K9"/>
    <mergeCell ref="P12:U12"/>
    <mergeCell ref="B39:C39"/>
    <mergeCell ref="B40:C40"/>
    <mergeCell ref="B41:C41"/>
    <mergeCell ref="B42:C42"/>
    <mergeCell ref="B43:C43"/>
    <mergeCell ref="B20:C20"/>
    <mergeCell ref="B21:C21"/>
    <mergeCell ref="B22:C22"/>
    <mergeCell ref="B23:C23"/>
    <mergeCell ref="B24:C24"/>
    <mergeCell ref="B25:C25"/>
    <mergeCell ref="B18:C18"/>
    <mergeCell ref="B12:C12"/>
    <mergeCell ref="B13:C13"/>
    <mergeCell ref="B14:C14"/>
    <mergeCell ref="L20:R20"/>
    <mergeCell ref="S20:Z20"/>
    <mergeCell ref="D33:M33"/>
    <mergeCell ref="N33:W33"/>
    <mergeCell ref="X33:AG33"/>
    <mergeCell ref="B15:C15"/>
    <mergeCell ref="B16:C16"/>
    <mergeCell ref="B17:C17"/>
    <mergeCell ref="B44:C44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</mergeCells>
  <phoneticPr fontId="45"/>
  <printOptions horizontalCentered="1"/>
  <pageMargins left="0" right="0" top="0.59055118110236227" bottom="0" header="0.91496062992126015" footer="0.31496062992126"/>
  <pageSetup paperSize="12" orientation="portrait" r:id="rId1"/>
  <headerFooter>
    <oddHeader>&amp;L&amp;144&amp;K999999 見
 本&amp;C&amp;82&amp;K999999
複
製
厳
禁&amp;R&amp;144&amp;K999999
み
ほ
ん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rgb="FF7030A0"/>
    <pageSetUpPr fitToPage="1"/>
  </sheetPr>
  <dimension ref="B1:P67"/>
  <sheetViews>
    <sheetView showGridLines="0" showRowColHeaders="0" topLeftCell="F1" zoomScaleNormal="100" workbookViewId="0">
      <selection activeCell="B2" sqref="B2:C3"/>
    </sheetView>
  </sheetViews>
  <sheetFormatPr defaultRowHeight="13.5"/>
  <cols>
    <col min="1" max="1" width="1.75" style="290" customWidth="1"/>
    <col min="2" max="2" width="3.25" style="290" customWidth="1"/>
    <col min="3" max="3" width="16.875" style="290" customWidth="1"/>
    <col min="4" max="4" width="3.25" style="290" customWidth="1"/>
    <col min="5" max="5" width="26.875" style="290" customWidth="1"/>
    <col min="6" max="6" width="0.375" style="290" customWidth="1"/>
    <col min="7" max="7" width="3.25" style="290" customWidth="1"/>
    <col min="8" max="8" width="11.875" style="290" customWidth="1"/>
    <col min="9" max="9" width="3.25" style="290" customWidth="1"/>
    <col min="10" max="10" width="16.375" style="290" customWidth="1"/>
    <col min="11" max="11" width="0.375" style="290" customWidth="1"/>
    <col min="12" max="12" width="3.25" style="290" customWidth="1"/>
    <col min="13" max="13" width="30" style="290" customWidth="1"/>
    <col min="14" max="14" width="0.375" style="290" customWidth="1"/>
    <col min="15" max="15" width="3.25" style="290" customWidth="1"/>
    <col min="16" max="16" width="18.125" style="290" customWidth="1"/>
    <col min="17" max="17" width="1.75" style="290" customWidth="1"/>
    <col min="18" max="16384" width="9" style="290"/>
  </cols>
  <sheetData>
    <row r="1" spans="2:16" ht="18.75" customHeight="1">
      <c r="E1" s="578" t="str">
        <f>IF(実行メニュー!$D$2="","",実行メニュー!$D$2)</f>
        <v>日本珠算連盟・各地珠算連盟主催</v>
      </c>
      <c r="F1" s="578"/>
      <c r="G1" s="578"/>
      <c r="H1" s="578"/>
      <c r="I1" s="578"/>
      <c r="J1" s="578"/>
      <c r="K1" s="578"/>
      <c r="L1" s="578"/>
      <c r="M1" s="578"/>
      <c r="N1" s="349"/>
    </row>
    <row r="2" spans="2:16" ht="19.5" customHeight="1">
      <c r="B2" s="580" t="str">
        <f>IF(実行メニュー!$K$6="","",実行メニュー!$K$6)</f>
        <v>第 1 回</v>
      </c>
      <c r="C2" s="580"/>
      <c r="E2" s="582" t="str">
        <f>IF(実行メニュー!$D$4="","",実行メニュー!$D$4&amp;"　解答")</f>
        <v>全国そろばんコンクール練習問題　解答</v>
      </c>
      <c r="F2" s="582"/>
      <c r="G2" s="582"/>
      <c r="H2" s="582"/>
      <c r="I2" s="582"/>
      <c r="J2" s="582"/>
      <c r="K2" s="582"/>
      <c r="L2" s="582"/>
      <c r="M2" s="582"/>
      <c r="N2" s="350"/>
    </row>
    <row r="3" spans="2:16" ht="19.5" customHeight="1">
      <c r="B3" s="580"/>
      <c r="C3" s="580"/>
      <c r="E3" s="582"/>
      <c r="F3" s="582"/>
      <c r="G3" s="582"/>
      <c r="H3" s="582"/>
      <c r="I3" s="582"/>
      <c r="J3" s="582"/>
      <c r="K3" s="582"/>
      <c r="L3" s="582"/>
      <c r="M3" s="582"/>
      <c r="N3" s="350"/>
      <c r="O3" s="579" t="s">
        <v>1874</v>
      </c>
      <c r="P3" s="579"/>
    </row>
    <row r="4" spans="2:16" ht="6.75" customHeight="1">
      <c r="G4" s="351"/>
      <c r="H4" s="351"/>
      <c r="I4" s="351"/>
      <c r="J4" s="351"/>
      <c r="L4" s="351"/>
      <c r="M4" s="351"/>
    </row>
    <row r="5" spans="2:16" ht="24" customHeight="1">
      <c r="B5" s="581" t="s">
        <v>1828</v>
      </c>
      <c r="C5" s="581"/>
      <c r="D5" s="581"/>
      <c r="E5" s="581"/>
      <c r="F5" s="352"/>
      <c r="G5" s="581" t="s">
        <v>1829</v>
      </c>
      <c r="H5" s="581"/>
      <c r="I5" s="581"/>
      <c r="J5" s="581"/>
      <c r="K5" s="352"/>
      <c r="L5" s="581" t="s">
        <v>1831</v>
      </c>
      <c r="M5" s="581"/>
      <c r="N5" s="352"/>
      <c r="O5" s="581" t="s">
        <v>1830</v>
      </c>
      <c r="P5" s="581"/>
    </row>
    <row r="6" spans="2:16" ht="18" customHeight="1">
      <c r="B6" s="577" t="s">
        <v>1826</v>
      </c>
      <c r="C6" s="577"/>
      <c r="D6" s="577"/>
      <c r="E6" s="577"/>
      <c r="F6" s="353"/>
      <c r="G6" s="577" t="s">
        <v>1826</v>
      </c>
      <c r="H6" s="577"/>
      <c r="I6" s="577"/>
      <c r="J6" s="577"/>
      <c r="K6" s="353"/>
      <c r="L6" s="577" t="s">
        <v>1827</v>
      </c>
      <c r="M6" s="577"/>
      <c r="N6" s="353"/>
      <c r="O6" s="577" t="s">
        <v>1827</v>
      </c>
      <c r="P6" s="577"/>
    </row>
    <row r="7" spans="2:16" ht="21" customHeight="1">
      <c r="B7" s="354">
        <v>1</v>
      </c>
      <c r="C7" s="355">
        <f>×確認!U11</f>
        <v>120</v>
      </c>
      <c r="D7" s="356">
        <v>31</v>
      </c>
      <c r="E7" s="357">
        <f>×確認!U41</f>
        <v>14390286</v>
      </c>
      <c r="F7" s="358"/>
      <c r="G7" s="354">
        <v>1</v>
      </c>
      <c r="H7" s="355">
        <f>÷確認!U11</f>
        <v>85</v>
      </c>
      <c r="I7" s="356">
        <v>31</v>
      </c>
      <c r="J7" s="357">
        <f>÷確認!U41</f>
        <v>6895</v>
      </c>
      <c r="K7" s="358"/>
      <c r="L7" s="354">
        <v>1</v>
      </c>
      <c r="M7" s="355">
        <f>見確認!AU19</f>
        <v>301</v>
      </c>
      <c r="N7" s="358"/>
      <c r="O7" s="354">
        <v>1</v>
      </c>
      <c r="P7" s="357">
        <f>見暗確認!AU19</f>
        <v>26</v>
      </c>
    </row>
    <row r="8" spans="2:16" ht="21" customHeight="1">
      <c r="B8" s="359">
        <v>2</v>
      </c>
      <c r="C8" s="342">
        <f>×確認!U12</f>
        <v>104</v>
      </c>
      <c r="D8" s="360">
        <v>32</v>
      </c>
      <c r="E8" s="343">
        <f>×確認!U42</f>
        <v>21865513</v>
      </c>
      <c r="F8" s="358"/>
      <c r="G8" s="359">
        <v>2</v>
      </c>
      <c r="H8" s="342">
        <f>÷確認!U12</f>
        <v>52</v>
      </c>
      <c r="I8" s="360">
        <v>32</v>
      </c>
      <c r="J8" s="343">
        <f>÷確認!U42</f>
        <v>2451</v>
      </c>
      <c r="K8" s="358"/>
      <c r="L8" s="359">
        <v>2</v>
      </c>
      <c r="M8" s="342">
        <f>見確認!AV19</f>
        <v>444</v>
      </c>
      <c r="N8" s="358"/>
      <c r="O8" s="359">
        <v>2</v>
      </c>
      <c r="P8" s="343">
        <f>見暗確認!AV19</f>
        <v>28</v>
      </c>
    </row>
    <row r="9" spans="2:16" ht="21" customHeight="1">
      <c r="B9" s="359">
        <v>3</v>
      </c>
      <c r="C9" s="342">
        <f>×確認!U13</f>
        <v>252</v>
      </c>
      <c r="D9" s="360">
        <v>33</v>
      </c>
      <c r="E9" s="343">
        <f>×確認!U43</f>
        <v>12471914</v>
      </c>
      <c r="F9" s="358"/>
      <c r="G9" s="359">
        <v>3</v>
      </c>
      <c r="H9" s="342">
        <f>÷確認!U13</f>
        <v>63</v>
      </c>
      <c r="I9" s="360">
        <v>33</v>
      </c>
      <c r="J9" s="343">
        <f>÷確認!U43</f>
        <v>3562</v>
      </c>
      <c r="K9" s="358"/>
      <c r="L9" s="359">
        <v>3</v>
      </c>
      <c r="M9" s="342">
        <f>見確認!AW19</f>
        <v>244</v>
      </c>
      <c r="N9" s="358"/>
      <c r="O9" s="359">
        <v>3</v>
      </c>
      <c r="P9" s="343">
        <f>見暗確認!AW19</f>
        <v>106</v>
      </c>
    </row>
    <row r="10" spans="2:16" ht="21" customHeight="1">
      <c r="B10" s="359">
        <v>4</v>
      </c>
      <c r="C10" s="342">
        <f>×確認!U14</f>
        <v>135</v>
      </c>
      <c r="D10" s="360">
        <v>34</v>
      </c>
      <c r="E10" s="343">
        <f>×確認!U44</f>
        <v>21425564</v>
      </c>
      <c r="F10" s="358"/>
      <c r="G10" s="359">
        <v>4</v>
      </c>
      <c r="H10" s="342">
        <f>÷確認!U14</f>
        <v>30</v>
      </c>
      <c r="I10" s="360">
        <v>34</v>
      </c>
      <c r="J10" s="343">
        <f>÷確認!U44</f>
        <v>5784</v>
      </c>
      <c r="K10" s="358"/>
      <c r="L10" s="359">
        <v>4</v>
      </c>
      <c r="M10" s="342">
        <f>見確認!AX19</f>
        <v>584</v>
      </c>
      <c r="N10" s="358"/>
      <c r="O10" s="359">
        <v>4</v>
      </c>
      <c r="P10" s="343">
        <f>見暗確認!AX19</f>
        <v>57</v>
      </c>
    </row>
    <row r="11" spans="2:16" ht="21" customHeight="1">
      <c r="B11" s="359">
        <v>5</v>
      </c>
      <c r="C11" s="342">
        <f>×確認!U15</f>
        <v>177</v>
      </c>
      <c r="D11" s="360">
        <v>35</v>
      </c>
      <c r="E11" s="343">
        <f>×確認!U45</f>
        <v>47140146</v>
      </c>
      <c r="F11" s="358"/>
      <c r="G11" s="359">
        <v>5</v>
      </c>
      <c r="H11" s="342">
        <f>÷確認!U15</f>
        <v>29</v>
      </c>
      <c r="I11" s="360">
        <v>35</v>
      </c>
      <c r="J11" s="343">
        <f>÷確認!U45</f>
        <v>2397</v>
      </c>
      <c r="K11" s="358"/>
      <c r="L11" s="359">
        <v>5</v>
      </c>
      <c r="M11" s="342">
        <f>見確認!AY19</f>
        <v>390</v>
      </c>
      <c r="N11" s="358"/>
      <c r="O11" s="359">
        <v>5</v>
      </c>
      <c r="P11" s="343">
        <f>見暗確認!AY19</f>
        <v>112</v>
      </c>
    </row>
    <row r="12" spans="2:16" ht="21" customHeight="1">
      <c r="B12" s="361">
        <v>6</v>
      </c>
      <c r="C12" s="340">
        <f>×確認!U16</f>
        <v>3888</v>
      </c>
      <c r="D12" s="362">
        <v>36</v>
      </c>
      <c r="E12" s="341">
        <f>×確認!U46</f>
        <v>222808113</v>
      </c>
      <c r="F12" s="358"/>
      <c r="G12" s="361">
        <v>6</v>
      </c>
      <c r="H12" s="340">
        <f>÷確認!U16</f>
        <v>823</v>
      </c>
      <c r="I12" s="362">
        <v>36</v>
      </c>
      <c r="J12" s="341">
        <f>÷確認!U46</f>
        <v>46731</v>
      </c>
      <c r="K12" s="358"/>
      <c r="L12" s="361">
        <v>6</v>
      </c>
      <c r="M12" s="340">
        <f>見確認!AZ19</f>
        <v>5578</v>
      </c>
      <c r="N12" s="358"/>
      <c r="O12" s="361">
        <v>6</v>
      </c>
      <c r="P12" s="341">
        <f>見暗確認!AZ19</f>
        <v>195</v>
      </c>
    </row>
    <row r="13" spans="2:16" ht="21" customHeight="1">
      <c r="B13" s="359">
        <v>7</v>
      </c>
      <c r="C13" s="342">
        <f>×確認!U17</f>
        <v>3595</v>
      </c>
      <c r="D13" s="360">
        <v>37</v>
      </c>
      <c r="E13" s="343">
        <f>×確認!U47</f>
        <v>603596560</v>
      </c>
      <c r="F13" s="358"/>
      <c r="G13" s="359">
        <v>7</v>
      </c>
      <c r="H13" s="342">
        <f>÷確認!U17</f>
        <v>748</v>
      </c>
      <c r="I13" s="360">
        <v>37</v>
      </c>
      <c r="J13" s="343">
        <f>÷確認!U47</f>
        <v>13408</v>
      </c>
      <c r="K13" s="358"/>
      <c r="L13" s="359">
        <v>7</v>
      </c>
      <c r="M13" s="342">
        <f>見確認!BA19</f>
        <v>1909</v>
      </c>
      <c r="N13" s="358"/>
      <c r="O13" s="359">
        <v>7</v>
      </c>
      <c r="P13" s="343">
        <f>見暗確認!BA19</f>
        <v>176</v>
      </c>
    </row>
    <row r="14" spans="2:16" ht="21" customHeight="1">
      <c r="B14" s="359">
        <v>8</v>
      </c>
      <c r="C14" s="342">
        <f>×確認!U18</f>
        <v>2625</v>
      </c>
      <c r="D14" s="360">
        <v>38</v>
      </c>
      <c r="E14" s="343">
        <f>×確認!U48</f>
        <v>47907045</v>
      </c>
      <c r="F14" s="358"/>
      <c r="G14" s="359">
        <v>8</v>
      </c>
      <c r="H14" s="342">
        <f>÷確認!U18</f>
        <v>712</v>
      </c>
      <c r="I14" s="360">
        <v>38</v>
      </c>
      <c r="J14" s="343">
        <f>÷確認!U48</f>
        <v>12867</v>
      </c>
      <c r="K14" s="358"/>
      <c r="L14" s="359">
        <v>8</v>
      </c>
      <c r="M14" s="342">
        <f>見確認!BB19</f>
        <v>60461</v>
      </c>
      <c r="N14" s="358"/>
      <c r="O14" s="359">
        <v>8</v>
      </c>
      <c r="P14" s="343">
        <f>見暗確認!BB19</f>
        <v>288</v>
      </c>
    </row>
    <row r="15" spans="2:16" ht="21" customHeight="1">
      <c r="B15" s="359">
        <v>9</v>
      </c>
      <c r="C15" s="342">
        <f>×確認!U19</f>
        <v>3280</v>
      </c>
      <c r="D15" s="360">
        <v>39</v>
      </c>
      <c r="E15" s="343">
        <f>×確認!U49</f>
        <v>121427708</v>
      </c>
      <c r="F15" s="358"/>
      <c r="G15" s="359">
        <v>9</v>
      </c>
      <c r="H15" s="342">
        <f>÷確認!U19</f>
        <v>960</v>
      </c>
      <c r="I15" s="360">
        <v>39</v>
      </c>
      <c r="J15" s="343">
        <f>÷確認!U49</f>
        <v>79064</v>
      </c>
      <c r="K15" s="358"/>
      <c r="L15" s="359">
        <v>9</v>
      </c>
      <c r="M15" s="342">
        <f>見確認!BC19</f>
        <v>25531</v>
      </c>
      <c r="N15" s="358"/>
      <c r="O15" s="359">
        <v>9</v>
      </c>
      <c r="P15" s="343">
        <f>見暗確認!BC19</f>
        <v>288</v>
      </c>
    </row>
    <row r="16" spans="2:16" ht="21" customHeight="1">
      <c r="B16" s="363">
        <v>10</v>
      </c>
      <c r="C16" s="344">
        <f>×確認!U20</f>
        <v>1862</v>
      </c>
      <c r="D16" s="364">
        <v>40</v>
      </c>
      <c r="E16" s="345">
        <f>×確認!U50</f>
        <v>347299680</v>
      </c>
      <c r="F16" s="358"/>
      <c r="G16" s="363">
        <v>10</v>
      </c>
      <c r="H16" s="344">
        <f>÷確認!U20</f>
        <v>415</v>
      </c>
      <c r="I16" s="364">
        <v>40</v>
      </c>
      <c r="J16" s="345">
        <f>÷確認!U50</f>
        <v>80175</v>
      </c>
      <c r="K16" s="358"/>
      <c r="L16" s="363">
        <v>10</v>
      </c>
      <c r="M16" s="344">
        <f>見確認!BD19</f>
        <v>47444</v>
      </c>
      <c r="N16" s="358"/>
      <c r="O16" s="363">
        <v>10</v>
      </c>
      <c r="P16" s="345">
        <f>見暗確認!BD19</f>
        <v>243</v>
      </c>
    </row>
    <row r="17" spans="2:16" ht="21" customHeight="1">
      <c r="B17" s="359">
        <v>11</v>
      </c>
      <c r="C17" s="342">
        <f>×確認!U21</f>
        <v>2160</v>
      </c>
      <c r="D17" s="360">
        <v>41</v>
      </c>
      <c r="E17" s="343">
        <f>×確認!U51</f>
        <v>3366443430</v>
      </c>
      <c r="F17" s="358"/>
      <c r="G17" s="359">
        <v>11</v>
      </c>
      <c r="H17" s="342">
        <f>÷確認!U21</f>
        <v>62</v>
      </c>
      <c r="I17" s="360">
        <v>41</v>
      </c>
      <c r="J17" s="343">
        <f>÷確認!U51</f>
        <v>47901</v>
      </c>
      <c r="K17" s="358"/>
      <c r="L17" s="359">
        <v>11</v>
      </c>
      <c r="M17" s="342">
        <f>見確認!AU33</f>
        <v>65318</v>
      </c>
      <c r="N17" s="358"/>
      <c r="O17" s="359">
        <v>11</v>
      </c>
      <c r="P17" s="343">
        <f>見暗確認!AU33</f>
        <v>2998</v>
      </c>
    </row>
    <row r="18" spans="2:16" ht="21" customHeight="1">
      <c r="B18" s="359">
        <v>12</v>
      </c>
      <c r="C18" s="342">
        <f>×確認!U22</f>
        <v>1184</v>
      </c>
      <c r="D18" s="360">
        <v>42</v>
      </c>
      <c r="E18" s="343">
        <f>×確認!U52</f>
        <v>1065339530</v>
      </c>
      <c r="F18" s="358"/>
      <c r="G18" s="359">
        <v>12</v>
      </c>
      <c r="H18" s="342">
        <f>÷確認!U22</f>
        <v>39</v>
      </c>
      <c r="I18" s="360">
        <v>42</v>
      </c>
      <c r="J18" s="343">
        <f>÷確認!U52</f>
        <v>25789</v>
      </c>
      <c r="K18" s="358"/>
      <c r="L18" s="359">
        <v>12</v>
      </c>
      <c r="M18" s="342">
        <f>見確認!AV33</f>
        <v>602416</v>
      </c>
      <c r="N18" s="358"/>
      <c r="O18" s="359">
        <v>12</v>
      </c>
      <c r="P18" s="343">
        <f>見暗確認!AV33</f>
        <v>2587</v>
      </c>
    </row>
    <row r="19" spans="2:16" ht="21" customHeight="1">
      <c r="B19" s="359">
        <v>13</v>
      </c>
      <c r="C19" s="342">
        <f>×確認!U23</f>
        <v>3577</v>
      </c>
      <c r="D19" s="360">
        <v>43</v>
      </c>
      <c r="E19" s="343">
        <f>×確認!U53</f>
        <v>4787022242</v>
      </c>
      <c r="F19" s="358"/>
      <c r="G19" s="359">
        <v>13</v>
      </c>
      <c r="H19" s="342">
        <f>÷確認!U23</f>
        <v>95</v>
      </c>
      <c r="I19" s="360">
        <v>43</v>
      </c>
      <c r="J19" s="343">
        <f>÷確認!U53</f>
        <v>46780</v>
      </c>
      <c r="K19" s="358"/>
      <c r="L19" s="359">
        <v>13</v>
      </c>
      <c r="M19" s="342">
        <f>見確認!AW33</f>
        <v>2569354</v>
      </c>
      <c r="N19" s="358"/>
      <c r="O19" s="359">
        <v>13</v>
      </c>
      <c r="P19" s="343">
        <f>見暗確認!AW33</f>
        <v>2731</v>
      </c>
    </row>
    <row r="20" spans="2:16" ht="21" customHeight="1">
      <c r="B20" s="359">
        <v>14</v>
      </c>
      <c r="C20" s="342">
        <f>×確認!U24</f>
        <v>2184</v>
      </c>
      <c r="D20" s="360">
        <v>44</v>
      </c>
      <c r="E20" s="343">
        <f>×確認!U54</f>
        <v>5848430696</v>
      </c>
      <c r="F20" s="358"/>
      <c r="G20" s="359">
        <v>14</v>
      </c>
      <c r="H20" s="342">
        <f>÷確認!U24</f>
        <v>40</v>
      </c>
      <c r="I20" s="360">
        <v>44</v>
      </c>
      <c r="J20" s="343">
        <f>÷確認!U54</f>
        <v>58012</v>
      </c>
      <c r="K20" s="358"/>
      <c r="L20" s="359">
        <v>14</v>
      </c>
      <c r="M20" s="342">
        <f>見確認!AX33</f>
        <v>5567360</v>
      </c>
      <c r="N20" s="358"/>
      <c r="O20" s="359">
        <v>14</v>
      </c>
      <c r="P20" s="343">
        <f>見暗確認!AX33</f>
        <v>4254</v>
      </c>
    </row>
    <row r="21" spans="2:16" ht="21" customHeight="1">
      <c r="B21" s="359">
        <v>15</v>
      </c>
      <c r="C21" s="342">
        <f>×確認!U25</f>
        <v>1769</v>
      </c>
      <c r="D21" s="360">
        <v>45</v>
      </c>
      <c r="E21" s="343">
        <f>×確認!U55</f>
        <v>756198080</v>
      </c>
      <c r="F21" s="358"/>
      <c r="G21" s="359">
        <v>15</v>
      </c>
      <c r="H21" s="342">
        <f>÷確認!U25</f>
        <v>51</v>
      </c>
      <c r="I21" s="360">
        <v>45</v>
      </c>
      <c r="J21" s="343">
        <f>÷確認!U55</f>
        <v>81345</v>
      </c>
      <c r="K21" s="358"/>
      <c r="L21" s="359">
        <v>15</v>
      </c>
      <c r="M21" s="342">
        <f>見確認!AY33</f>
        <v>2992954</v>
      </c>
      <c r="N21" s="358"/>
      <c r="O21" s="359">
        <v>15</v>
      </c>
      <c r="P21" s="343">
        <f>見暗確認!AY33</f>
        <v>1330</v>
      </c>
    </row>
    <row r="22" spans="2:16" ht="21" customHeight="1">
      <c r="B22" s="361">
        <v>16</v>
      </c>
      <c r="C22" s="340">
        <f>×確認!U26</f>
        <v>14178</v>
      </c>
      <c r="D22" s="362">
        <v>46</v>
      </c>
      <c r="E22" s="341">
        <f>×確認!U56</f>
        <v>881492096</v>
      </c>
      <c r="F22" s="358"/>
      <c r="G22" s="361">
        <v>16</v>
      </c>
      <c r="H22" s="340">
        <f>÷確認!U26</f>
        <v>846</v>
      </c>
      <c r="I22" s="362">
        <v>46</v>
      </c>
      <c r="J22" s="341">
        <f>÷確認!U56</f>
        <v>92456</v>
      </c>
      <c r="K22" s="358"/>
      <c r="L22" s="361">
        <v>16</v>
      </c>
      <c r="M22" s="340">
        <f>見確認!AZ33</f>
        <v>58275008</v>
      </c>
      <c r="N22" s="358"/>
      <c r="O22" s="361">
        <v>16</v>
      </c>
      <c r="P22" s="341">
        <f>見暗確認!AZ33</f>
        <v>5472</v>
      </c>
    </row>
    <row r="23" spans="2:16" ht="21" customHeight="1">
      <c r="B23" s="359">
        <v>17</v>
      </c>
      <c r="C23" s="342">
        <f>×確認!U27</f>
        <v>14178</v>
      </c>
      <c r="D23" s="360">
        <v>47</v>
      </c>
      <c r="E23" s="343">
        <f>×確認!U57</f>
        <v>2842753320</v>
      </c>
      <c r="F23" s="358"/>
      <c r="G23" s="359">
        <v>17</v>
      </c>
      <c r="H23" s="342">
        <f>÷確認!U27</f>
        <v>358</v>
      </c>
      <c r="I23" s="360">
        <v>47</v>
      </c>
      <c r="J23" s="343">
        <f>÷確認!U57</f>
        <v>36890</v>
      </c>
      <c r="K23" s="358"/>
      <c r="L23" s="359">
        <v>17</v>
      </c>
      <c r="M23" s="342">
        <f>見確認!BA33</f>
        <v>30535173</v>
      </c>
      <c r="N23" s="358"/>
      <c r="O23" s="359">
        <v>17</v>
      </c>
      <c r="P23" s="343">
        <f>見暗確認!BA33</f>
        <v>2169</v>
      </c>
    </row>
    <row r="24" spans="2:16" ht="21" customHeight="1">
      <c r="B24" s="359">
        <v>18</v>
      </c>
      <c r="C24" s="342">
        <f>×確認!U28</f>
        <v>24118</v>
      </c>
      <c r="D24" s="360">
        <v>48</v>
      </c>
      <c r="E24" s="343">
        <f>×確認!U58</f>
        <v>2139326660</v>
      </c>
      <c r="F24" s="358"/>
      <c r="G24" s="359">
        <v>18</v>
      </c>
      <c r="H24" s="342">
        <f>÷確認!U28</f>
        <v>280</v>
      </c>
      <c r="I24" s="360">
        <v>48</v>
      </c>
      <c r="J24" s="343">
        <f>÷確認!U58</f>
        <v>69123</v>
      </c>
      <c r="K24" s="358"/>
      <c r="L24" s="359">
        <v>18</v>
      </c>
      <c r="M24" s="342">
        <f>見確認!BB33</f>
        <v>549235350</v>
      </c>
      <c r="N24" s="358"/>
      <c r="O24" s="359">
        <v>18</v>
      </c>
      <c r="P24" s="343">
        <f>見暗確認!BB33</f>
        <v>48128</v>
      </c>
    </row>
    <row r="25" spans="2:16" ht="21" customHeight="1">
      <c r="B25" s="359">
        <v>19</v>
      </c>
      <c r="C25" s="342">
        <f>×確認!U29</f>
        <v>42084</v>
      </c>
      <c r="D25" s="360">
        <v>49</v>
      </c>
      <c r="E25" s="343">
        <f>×確認!U59</f>
        <v>1159259202</v>
      </c>
      <c r="F25" s="358"/>
      <c r="G25" s="359">
        <v>19</v>
      </c>
      <c r="H25" s="342">
        <f>÷確認!U29</f>
        <v>681</v>
      </c>
      <c r="I25" s="360">
        <v>49</v>
      </c>
      <c r="J25" s="343">
        <f>÷確認!U59</f>
        <v>35670</v>
      </c>
      <c r="K25" s="358"/>
      <c r="L25" s="359">
        <v>19</v>
      </c>
      <c r="M25" s="342">
        <f>見確認!BC33</f>
        <v>167138565</v>
      </c>
      <c r="N25" s="358"/>
      <c r="O25" s="359">
        <v>19</v>
      </c>
      <c r="P25" s="343">
        <f>見暗確認!BC33</f>
        <v>23040</v>
      </c>
    </row>
    <row r="26" spans="2:16" ht="21" customHeight="1">
      <c r="B26" s="363">
        <v>20</v>
      </c>
      <c r="C26" s="344">
        <f>×確認!U30</f>
        <v>26460</v>
      </c>
      <c r="D26" s="364">
        <v>50</v>
      </c>
      <c r="E26" s="345">
        <f>×確認!U60</f>
        <v>2280534410</v>
      </c>
      <c r="F26" s="358"/>
      <c r="G26" s="363">
        <v>20</v>
      </c>
      <c r="H26" s="344">
        <f>÷確認!U30</f>
        <v>179</v>
      </c>
      <c r="I26" s="364">
        <v>50</v>
      </c>
      <c r="J26" s="345">
        <f>÷確認!U60</f>
        <v>70234</v>
      </c>
      <c r="K26" s="358"/>
      <c r="L26" s="363">
        <v>20</v>
      </c>
      <c r="M26" s="344">
        <f>見確認!BD33</f>
        <v>577449340</v>
      </c>
      <c r="N26" s="358"/>
      <c r="O26" s="363">
        <v>20</v>
      </c>
      <c r="P26" s="345">
        <f>見暗確認!BD33</f>
        <v>63286</v>
      </c>
    </row>
    <row r="27" spans="2:16" ht="21" customHeight="1">
      <c r="B27" s="361">
        <v>21</v>
      </c>
      <c r="C27" s="340">
        <f>×確認!U31</f>
        <v>128885</v>
      </c>
      <c r="D27" s="362">
        <v>51</v>
      </c>
      <c r="E27" s="341">
        <f>×確認!U61</f>
        <v>11693105172</v>
      </c>
      <c r="F27" s="358"/>
      <c r="G27" s="361">
        <v>21</v>
      </c>
      <c r="H27" s="340">
        <f>÷確認!U31</f>
        <v>192</v>
      </c>
      <c r="I27" s="362">
        <v>51</v>
      </c>
      <c r="J27" s="341">
        <f>÷確認!U61</f>
        <v>297651</v>
      </c>
      <c r="K27" s="358"/>
      <c r="L27" s="361">
        <v>21</v>
      </c>
      <c r="M27" s="340">
        <f>見確認!AU47</f>
        <v>2541971241</v>
      </c>
      <c r="N27" s="358"/>
      <c r="O27" s="361">
        <v>21</v>
      </c>
      <c r="P27" s="341">
        <f>見暗確認!AU47</f>
        <v>26219</v>
      </c>
    </row>
    <row r="28" spans="2:16" ht="21" customHeight="1">
      <c r="B28" s="359">
        <v>22</v>
      </c>
      <c r="C28" s="342">
        <f>×確認!U32</f>
        <v>109140</v>
      </c>
      <c r="D28" s="360">
        <v>52</v>
      </c>
      <c r="E28" s="343">
        <f>×確認!U62</f>
        <v>18256054707</v>
      </c>
      <c r="F28" s="358"/>
      <c r="G28" s="359">
        <v>22</v>
      </c>
      <c r="H28" s="342">
        <f>÷確認!U32</f>
        <v>813</v>
      </c>
      <c r="I28" s="360">
        <v>52</v>
      </c>
      <c r="J28" s="343">
        <f>÷確認!U62</f>
        <v>520984</v>
      </c>
      <c r="K28" s="358"/>
      <c r="L28" s="359">
        <v>22</v>
      </c>
      <c r="M28" s="342">
        <f>見確認!AV47</f>
        <v>5366254349</v>
      </c>
      <c r="N28" s="358"/>
      <c r="O28" s="359">
        <v>22</v>
      </c>
      <c r="P28" s="343">
        <f>見暗確認!AV47</f>
        <v>62164</v>
      </c>
    </row>
    <row r="29" spans="2:16" ht="21" customHeight="1">
      <c r="B29" s="359">
        <v>23</v>
      </c>
      <c r="C29" s="342">
        <f>×確認!U33</f>
        <v>211593</v>
      </c>
      <c r="D29" s="360">
        <v>53</v>
      </c>
      <c r="E29" s="343">
        <f>×確認!U63</f>
        <v>77108023212</v>
      </c>
      <c r="F29" s="358"/>
      <c r="G29" s="359">
        <v>23</v>
      </c>
      <c r="H29" s="342">
        <f>÷確認!U33</f>
        <v>203</v>
      </c>
      <c r="I29" s="360">
        <v>53</v>
      </c>
      <c r="J29" s="343">
        <f>÷確認!U63</f>
        <v>964328</v>
      </c>
      <c r="K29" s="358"/>
      <c r="L29" s="359">
        <v>23</v>
      </c>
      <c r="M29" s="342">
        <f>見確認!AW47</f>
        <v>16029543207</v>
      </c>
      <c r="N29" s="358"/>
      <c r="O29" s="359">
        <v>23</v>
      </c>
      <c r="P29" s="343">
        <f>見暗確認!AW47</f>
        <v>242812</v>
      </c>
    </row>
    <row r="30" spans="2:16" ht="21" customHeight="1">
      <c r="B30" s="359">
        <v>24</v>
      </c>
      <c r="C30" s="342">
        <f>×確認!U34</f>
        <v>392925</v>
      </c>
      <c r="D30" s="360">
        <v>54</v>
      </c>
      <c r="E30" s="343">
        <f>×確認!U64</f>
        <v>34560419450</v>
      </c>
      <c r="F30" s="358"/>
      <c r="G30" s="359">
        <v>24</v>
      </c>
      <c r="H30" s="342">
        <f>÷確認!U34</f>
        <v>758</v>
      </c>
      <c r="I30" s="360">
        <v>54</v>
      </c>
      <c r="J30" s="343">
        <f>÷確認!U64</f>
        <v>754396</v>
      </c>
      <c r="K30" s="358"/>
      <c r="L30" s="359">
        <v>24</v>
      </c>
      <c r="M30" s="342">
        <f>見確認!AX47</f>
        <v>56999999995</v>
      </c>
      <c r="N30" s="358"/>
      <c r="O30" s="359">
        <v>24</v>
      </c>
      <c r="P30" s="343">
        <f>見暗確認!AX47</f>
        <v>539467</v>
      </c>
    </row>
    <row r="31" spans="2:16" ht="21" customHeight="1">
      <c r="B31" s="363">
        <v>25</v>
      </c>
      <c r="C31" s="344">
        <f>×確認!U35</f>
        <v>402360</v>
      </c>
      <c r="D31" s="364">
        <v>55</v>
      </c>
      <c r="E31" s="345">
        <f>×確認!U65</f>
        <v>8126281570</v>
      </c>
      <c r="F31" s="358"/>
      <c r="G31" s="363">
        <v>25</v>
      </c>
      <c r="H31" s="344">
        <f>÷確認!U35</f>
        <v>647</v>
      </c>
      <c r="I31" s="364">
        <v>55</v>
      </c>
      <c r="J31" s="345">
        <f>÷確認!U65</f>
        <v>419873</v>
      </c>
      <c r="K31" s="358"/>
      <c r="L31" s="363">
        <v>25</v>
      </c>
      <c r="M31" s="344">
        <f>見確認!AY47</f>
        <v>-5286173175</v>
      </c>
      <c r="N31" s="358"/>
      <c r="O31" s="363">
        <v>25</v>
      </c>
      <c r="P31" s="345">
        <f>見暗確認!AY47</f>
        <v>302882</v>
      </c>
    </row>
    <row r="32" spans="2:16" ht="21" customHeight="1">
      <c r="B32" s="359">
        <v>26</v>
      </c>
      <c r="C32" s="342">
        <f>×確認!U36</f>
        <v>1509456</v>
      </c>
      <c r="D32" s="360">
        <v>56</v>
      </c>
      <c r="E32" s="343">
        <f>×確認!U66</f>
        <v>35187859215</v>
      </c>
      <c r="F32" s="358"/>
      <c r="G32" s="359">
        <v>26</v>
      </c>
      <c r="H32" s="342">
        <f>÷確認!U36</f>
        <v>9702</v>
      </c>
      <c r="I32" s="360">
        <v>56</v>
      </c>
      <c r="J32" s="343">
        <f>÷確認!U66</f>
        <v>186540</v>
      </c>
      <c r="K32" s="358"/>
      <c r="L32" s="359">
        <v>26</v>
      </c>
      <c r="M32" s="342">
        <f>見確認!AZ47</f>
        <v>529141028379</v>
      </c>
      <c r="N32" s="358"/>
      <c r="O32" s="359">
        <v>26</v>
      </c>
      <c r="P32" s="343">
        <f>見暗確認!AZ47</f>
        <v>516622</v>
      </c>
    </row>
    <row r="33" spans="2:16" ht="21" customHeight="1">
      <c r="B33" s="359">
        <v>27</v>
      </c>
      <c r="C33" s="342">
        <f>×確認!U37</f>
        <v>8012061</v>
      </c>
      <c r="D33" s="360">
        <v>57</v>
      </c>
      <c r="E33" s="343">
        <f>×確認!U67</f>
        <v>7184888898</v>
      </c>
      <c r="F33" s="358"/>
      <c r="G33" s="359">
        <v>27</v>
      </c>
      <c r="H33" s="342">
        <f>÷確認!U37</f>
        <v>4257</v>
      </c>
      <c r="I33" s="360">
        <v>57</v>
      </c>
      <c r="J33" s="343">
        <f>÷確認!U67</f>
        <v>853217</v>
      </c>
      <c r="K33" s="358"/>
      <c r="L33" s="359">
        <v>27</v>
      </c>
      <c r="M33" s="342">
        <f>見確認!BA47</f>
        <v>293036343336</v>
      </c>
      <c r="N33" s="358"/>
      <c r="O33" s="359">
        <v>27</v>
      </c>
      <c r="P33" s="343">
        <f>見暗確認!BA47</f>
        <v>88222</v>
      </c>
    </row>
    <row r="34" spans="2:16" ht="21" customHeight="1">
      <c r="B34" s="359">
        <v>28</v>
      </c>
      <c r="C34" s="342">
        <f>×確認!U38</f>
        <v>753407</v>
      </c>
      <c r="D34" s="360">
        <v>58</v>
      </c>
      <c r="E34" s="343">
        <f>×確認!U68</f>
        <v>26008417216</v>
      </c>
      <c r="F34" s="358"/>
      <c r="G34" s="359">
        <v>28</v>
      </c>
      <c r="H34" s="342">
        <f>÷確認!U38</f>
        <v>1468</v>
      </c>
      <c r="I34" s="360">
        <v>58</v>
      </c>
      <c r="J34" s="343">
        <f>÷確認!U68</f>
        <v>631095</v>
      </c>
      <c r="K34" s="358"/>
      <c r="L34" s="359">
        <v>28</v>
      </c>
      <c r="M34" s="342">
        <f>見確認!BB47</f>
        <v>5244468675323</v>
      </c>
      <c r="N34" s="358"/>
      <c r="O34" s="359">
        <v>28</v>
      </c>
      <c r="P34" s="343">
        <f>見暗確認!BB47</f>
        <v>5661537</v>
      </c>
    </row>
    <row r="35" spans="2:16" ht="21" customHeight="1">
      <c r="B35" s="359">
        <v>29</v>
      </c>
      <c r="C35" s="342">
        <f>×確認!U39</f>
        <v>494000</v>
      </c>
      <c r="D35" s="360">
        <v>59</v>
      </c>
      <c r="E35" s="343">
        <f>×確認!U69</f>
        <v>35565421488</v>
      </c>
      <c r="F35" s="358"/>
      <c r="G35" s="359">
        <v>29</v>
      </c>
      <c r="H35" s="342">
        <f>÷確認!U39</f>
        <v>5368</v>
      </c>
      <c r="I35" s="360">
        <v>59</v>
      </c>
      <c r="J35" s="343">
        <f>÷確認!U69</f>
        <v>308762</v>
      </c>
      <c r="K35" s="358"/>
      <c r="L35" s="359">
        <v>29</v>
      </c>
      <c r="M35" s="342">
        <f>見確認!BC47</f>
        <v>-335172231395</v>
      </c>
      <c r="N35" s="358"/>
      <c r="O35" s="359">
        <v>29</v>
      </c>
      <c r="P35" s="343">
        <f>見暗確認!BC47</f>
        <v>2526485</v>
      </c>
    </row>
    <row r="36" spans="2:16" ht="21" customHeight="1">
      <c r="B36" s="365">
        <v>30</v>
      </c>
      <c r="C36" s="346">
        <f>×確認!U40</f>
        <v>3685140</v>
      </c>
      <c r="D36" s="366">
        <v>60</v>
      </c>
      <c r="E36" s="347">
        <f>×確認!U70</f>
        <v>41504026707</v>
      </c>
      <c r="F36" s="367"/>
      <c r="G36" s="365">
        <v>30</v>
      </c>
      <c r="H36" s="346">
        <f>÷確認!U40</f>
        <v>8691</v>
      </c>
      <c r="I36" s="366">
        <v>60</v>
      </c>
      <c r="J36" s="347">
        <f>÷確認!U70</f>
        <v>742106</v>
      </c>
      <c r="K36" s="367"/>
      <c r="L36" s="365">
        <v>30</v>
      </c>
      <c r="M36" s="346">
        <f>見確認!BD47</f>
        <v>5031472561143</v>
      </c>
      <c r="N36" s="367"/>
      <c r="O36" s="365">
        <v>30</v>
      </c>
      <c r="P36" s="347">
        <f>見暗確認!BD47</f>
        <v>5664722</v>
      </c>
    </row>
    <row r="37" spans="2:16">
      <c r="C37" s="368"/>
      <c r="H37" s="369"/>
      <c r="M37" s="368"/>
      <c r="P37" s="368"/>
    </row>
    <row r="38" spans="2:16">
      <c r="C38" s="368"/>
      <c r="H38" s="368"/>
      <c r="M38" s="368"/>
      <c r="P38" s="368"/>
    </row>
    <row r="39" spans="2:16">
      <c r="C39" s="368"/>
      <c r="H39" s="368"/>
      <c r="M39" s="368"/>
      <c r="P39" s="368"/>
    </row>
    <row r="40" spans="2:16">
      <c r="C40" s="368"/>
      <c r="H40" s="368"/>
      <c r="M40" s="368"/>
      <c r="P40" s="368"/>
    </row>
    <row r="41" spans="2:16">
      <c r="C41" s="368"/>
      <c r="H41" s="368"/>
      <c r="M41" s="368"/>
      <c r="P41" s="368"/>
    </row>
    <row r="42" spans="2:16">
      <c r="C42" s="368"/>
      <c r="H42" s="368"/>
      <c r="M42" s="368"/>
      <c r="P42" s="368"/>
    </row>
    <row r="43" spans="2:16">
      <c r="C43" s="368"/>
      <c r="H43" s="368"/>
      <c r="M43" s="368"/>
      <c r="P43" s="368"/>
    </row>
    <row r="44" spans="2:16">
      <c r="C44" s="368"/>
      <c r="H44" s="368"/>
      <c r="M44" s="368"/>
      <c r="P44" s="368"/>
    </row>
    <row r="45" spans="2:16">
      <c r="C45" s="368"/>
      <c r="H45" s="368"/>
      <c r="M45" s="368"/>
      <c r="P45" s="368"/>
    </row>
    <row r="46" spans="2:16">
      <c r="C46" s="368"/>
      <c r="H46" s="368"/>
      <c r="M46" s="368"/>
      <c r="P46" s="368"/>
    </row>
    <row r="47" spans="2:16">
      <c r="C47" s="368"/>
      <c r="H47" s="368"/>
      <c r="M47" s="368"/>
      <c r="P47" s="368"/>
    </row>
    <row r="48" spans="2:16">
      <c r="C48" s="368"/>
      <c r="H48" s="368"/>
      <c r="M48" s="368"/>
      <c r="P48" s="368"/>
    </row>
    <row r="49" spans="3:16">
      <c r="C49" s="368"/>
      <c r="H49" s="368"/>
      <c r="M49" s="368"/>
      <c r="P49" s="368"/>
    </row>
    <row r="50" spans="3:16">
      <c r="C50" s="368"/>
      <c r="H50" s="368"/>
      <c r="M50" s="368"/>
      <c r="P50" s="368"/>
    </row>
    <row r="51" spans="3:16">
      <c r="C51" s="368"/>
      <c r="H51" s="368"/>
      <c r="M51" s="368"/>
      <c r="P51" s="368"/>
    </row>
    <row r="52" spans="3:16">
      <c r="C52" s="368"/>
      <c r="H52" s="368"/>
      <c r="M52" s="368"/>
      <c r="P52" s="368"/>
    </row>
    <row r="53" spans="3:16">
      <c r="C53" s="368"/>
      <c r="H53" s="368"/>
      <c r="M53" s="368"/>
      <c r="P53" s="368"/>
    </row>
    <row r="54" spans="3:16">
      <c r="C54" s="368"/>
      <c r="H54" s="368"/>
      <c r="M54" s="368"/>
      <c r="P54" s="368"/>
    </row>
    <row r="55" spans="3:16">
      <c r="C55" s="368"/>
      <c r="H55" s="368"/>
      <c r="M55" s="368"/>
      <c r="P55" s="368"/>
    </row>
    <row r="56" spans="3:16">
      <c r="C56" s="368"/>
      <c r="H56" s="368"/>
      <c r="M56" s="368"/>
      <c r="P56" s="368"/>
    </row>
    <row r="57" spans="3:16">
      <c r="C57" s="368"/>
      <c r="H57" s="368"/>
      <c r="M57" s="368"/>
      <c r="P57" s="368"/>
    </row>
    <row r="58" spans="3:16">
      <c r="C58" s="368"/>
      <c r="H58" s="368"/>
      <c r="M58" s="368"/>
      <c r="P58" s="368"/>
    </row>
    <row r="59" spans="3:16">
      <c r="C59" s="368"/>
      <c r="H59" s="368"/>
      <c r="M59" s="368"/>
      <c r="P59" s="368"/>
    </row>
    <row r="60" spans="3:16">
      <c r="C60" s="368"/>
      <c r="H60" s="368"/>
      <c r="M60" s="368"/>
      <c r="P60" s="368"/>
    </row>
    <row r="61" spans="3:16">
      <c r="C61" s="368"/>
      <c r="H61" s="368"/>
      <c r="M61" s="368"/>
      <c r="P61" s="368"/>
    </row>
    <row r="62" spans="3:16">
      <c r="C62" s="368"/>
      <c r="H62" s="368"/>
      <c r="M62" s="368"/>
      <c r="P62" s="368"/>
    </row>
    <row r="63" spans="3:16">
      <c r="C63" s="368"/>
      <c r="H63" s="368"/>
      <c r="M63" s="368"/>
      <c r="P63" s="368"/>
    </row>
    <row r="64" spans="3:16">
      <c r="C64" s="368"/>
      <c r="H64" s="368"/>
      <c r="M64" s="368"/>
      <c r="P64" s="368"/>
    </row>
    <row r="65" spans="3:16">
      <c r="C65" s="368"/>
      <c r="H65" s="368"/>
      <c r="M65" s="368"/>
      <c r="P65" s="368"/>
    </row>
    <row r="66" spans="3:16">
      <c r="C66" s="368"/>
      <c r="H66" s="368"/>
      <c r="M66" s="368"/>
      <c r="P66" s="368"/>
    </row>
    <row r="67" spans="3:16">
      <c r="C67" s="368"/>
      <c r="H67" s="368"/>
      <c r="M67" s="368"/>
      <c r="P67" s="368"/>
    </row>
  </sheetData>
  <sheetProtection password="97B0" sheet="1" objects="1" scenarios="1"/>
  <mergeCells count="12">
    <mergeCell ref="B6:E6"/>
    <mergeCell ref="G6:J6"/>
    <mergeCell ref="L6:M6"/>
    <mergeCell ref="O6:P6"/>
    <mergeCell ref="E1:M1"/>
    <mergeCell ref="O3:P3"/>
    <mergeCell ref="B2:C3"/>
    <mergeCell ref="B5:E5"/>
    <mergeCell ref="G5:J5"/>
    <mergeCell ref="L5:M5"/>
    <mergeCell ref="E2:M3"/>
    <mergeCell ref="O5:P5"/>
  </mergeCells>
  <phoneticPr fontId="6"/>
  <printOptions horizontalCentered="1" verticalCentered="1"/>
  <pageMargins left="0" right="0" top="0" bottom="0" header="0.91496062992126015" footer="0.31496062992126"/>
  <pageSetup paperSize="12" orientation="landscape" r:id="rId1"/>
  <headerFooter>
    <oddHeader>&amp;L&amp;144&amp;K999999 見
 本&amp;C&amp;82&amp;K999999
複
製
厳
禁&amp;R&amp;144&amp;K999999
み
ほ
ん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A1000000"/>
  <sheetViews>
    <sheetView showGridLines="0" zoomScaleNormal="100" workbookViewId="0">
      <selection activeCell="C7" sqref="C7:E9"/>
    </sheetView>
  </sheetViews>
  <sheetFormatPr defaultRowHeight="13.5"/>
  <cols>
    <col min="1" max="12" width="7.75" customWidth="1"/>
  </cols>
  <sheetData>
    <row r="1" spans="1:14" ht="12" customHeight="1">
      <c r="A1" s="181"/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  <c r="N1" s="183"/>
    </row>
    <row r="2" spans="1:14" ht="12" customHeight="1">
      <c r="A2" s="181"/>
      <c r="B2" s="182"/>
      <c r="C2" s="182"/>
      <c r="D2" s="182"/>
      <c r="E2" s="182"/>
      <c r="F2" s="182"/>
      <c r="G2" s="182"/>
      <c r="H2" s="183"/>
      <c r="I2" s="183"/>
      <c r="J2" s="183"/>
      <c r="K2" s="183"/>
      <c r="L2" s="183"/>
      <c r="M2" s="183"/>
      <c r="N2" s="183"/>
    </row>
    <row r="3" spans="1:14" ht="12" customHeight="1">
      <c r="A3" s="181"/>
      <c r="B3" s="583"/>
      <c r="C3" s="583"/>
      <c r="D3" s="583"/>
      <c r="E3" s="583"/>
      <c r="F3" s="583"/>
      <c r="G3" s="182"/>
      <c r="H3" s="183"/>
      <c r="I3" s="183"/>
      <c r="J3" s="183"/>
      <c r="K3" s="183"/>
      <c r="L3" s="183"/>
      <c r="M3" s="183"/>
      <c r="N3" s="183"/>
    </row>
    <row r="4" spans="1:14" ht="12" customHeight="1">
      <c r="A4" s="181"/>
      <c r="B4" s="583"/>
      <c r="C4" s="583"/>
      <c r="D4" s="583"/>
      <c r="E4" s="583"/>
      <c r="F4" s="583"/>
      <c r="G4" s="182"/>
      <c r="H4" s="183"/>
      <c r="I4" s="183"/>
      <c r="J4" s="183"/>
      <c r="K4" s="183"/>
      <c r="L4" s="183"/>
      <c r="M4" s="183"/>
      <c r="N4" s="183"/>
    </row>
    <row r="5" spans="1:14" ht="12" customHeight="1">
      <c r="A5" s="181"/>
      <c r="B5" s="583"/>
      <c r="C5" s="583"/>
      <c r="D5" s="583"/>
      <c r="E5" s="583"/>
      <c r="F5" s="583"/>
      <c r="G5" s="182"/>
      <c r="H5" s="183"/>
      <c r="I5" s="183"/>
      <c r="J5" s="183"/>
      <c r="K5" s="183"/>
      <c r="L5" s="183"/>
      <c r="M5" s="183"/>
      <c r="N5" s="183"/>
    </row>
    <row r="6" spans="1:14" ht="12" customHeight="1">
      <c r="A6" s="181"/>
      <c r="B6" s="182"/>
      <c r="C6" s="184"/>
      <c r="D6" s="185"/>
      <c r="E6" s="185"/>
      <c r="F6" s="185"/>
      <c r="G6" s="182"/>
      <c r="H6" s="183"/>
      <c r="I6" s="183"/>
      <c r="J6" s="183"/>
      <c r="K6" s="186"/>
      <c r="L6" s="183"/>
      <c r="M6" s="183"/>
      <c r="N6" s="183"/>
    </row>
    <row r="7" spans="1:14" ht="12" customHeight="1">
      <c r="A7" s="181"/>
      <c r="B7" s="182"/>
      <c r="C7" s="584"/>
      <c r="D7" s="584"/>
      <c r="E7" s="584"/>
      <c r="F7" s="185"/>
      <c r="G7" s="182"/>
      <c r="H7" s="183"/>
      <c r="I7" s="183"/>
      <c r="J7" s="183"/>
      <c r="K7" s="183"/>
      <c r="L7" s="183"/>
      <c r="M7" s="183"/>
      <c r="N7" s="183"/>
    </row>
    <row r="8" spans="1:14" ht="12" customHeight="1">
      <c r="A8" s="181"/>
      <c r="B8" s="182"/>
      <c r="C8" s="584"/>
      <c r="D8" s="584"/>
      <c r="E8" s="584"/>
      <c r="F8" s="182"/>
      <c r="G8" s="182"/>
      <c r="H8" s="183"/>
      <c r="I8" s="183"/>
      <c r="J8" s="183"/>
      <c r="K8" s="183"/>
      <c r="L8" s="183"/>
      <c r="M8" s="183"/>
      <c r="N8" s="183"/>
    </row>
    <row r="9" spans="1:14" ht="12" customHeight="1">
      <c r="A9" s="181"/>
      <c r="B9" s="182"/>
      <c r="C9" s="584"/>
      <c r="D9" s="584"/>
      <c r="E9" s="584"/>
      <c r="F9" s="187"/>
      <c r="G9" s="187"/>
      <c r="H9" s="183"/>
      <c r="I9" s="183"/>
      <c r="J9" s="183"/>
      <c r="K9" s="183"/>
      <c r="L9" s="183"/>
      <c r="M9" s="183"/>
      <c r="N9" s="183"/>
    </row>
    <row r="10" spans="1:14" ht="12" customHeight="1">
      <c r="A10" s="181"/>
      <c r="B10" s="182"/>
      <c r="C10" s="188"/>
      <c r="D10" s="187"/>
      <c r="E10" s="187"/>
      <c r="F10" s="187"/>
      <c r="G10" s="187"/>
      <c r="H10" s="183"/>
      <c r="I10" s="183"/>
      <c r="J10" s="183"/>
      <c r="K10" s="183"/>
      <c r="L10" s="183"/>
      <c r="M10" s="183"/>
      <c r="N10" s="183"/>
    </row>
    <row r="11" spans="1:14" ht="12" customHeight="1" thickBot="1">
      <c r="A11" s="181"/>
      <c r="B11" s="408" t="s">
        <v>1466</v>
      </c>
      <c r="C11" s="188"/>
      <c r="D11" s="189"/>
      <c r="E11" s="190"/>
      <c r="F11" s="190"/>
      <c r="G11" s="187"/>
      <c r="H11" s="183"/>
      <c r="I11" s="183"/>
      <c r="J11" s="183"/>
      <c r="K11" s="183"/>
      <c r="L11" s="183"/>
      <c r="M11" s="183"/>
      <c r="N11" s="183"/>
    </row>
    <row r="12" spans="1:14" ht="12" customHeight="1" thickTop="1">
      <c r="A12" s="181"/>
      <c r="B12" s="404"/>
      <c r="C12" s="585" t="str">
        <f>実行メニュー!F38</f>
        <v>○△珠算教室</v>
      </c>
      <c r="D12" s="585"/>
      <c r="E12" s="585"/>
      <c r="F12" s="405"/>
      <c r="G12" s="195"/>
      <c r="H12" s="183"/>
      <c r="I12" s="183"/>
      <c r="J12" s="183"/>
      <c r="K12" s="183"/>
      <c r="L12" s="183"/>
      <c r="M12" s="183"/>
      <c r="N12" s="183"/>
    </row>
    <row r="13" spans="1:14" ht="12" customHeight="1" thickBot="1">
      <c r="A13" s="181"/>
      <c r="B13" s="406"/>
      <c r="C13" s="586"/>
      <c r="D13" s="586"/>
      <c r="E13" s="586"/>
      <c r="F13" s="407"/>
      <c r="G13" s="195"/>
      <c r="H13" s="183"/>
      <c r="I13" s="183"/>
      <c r="J13" s="183"/>
      <c r="K13" s="183"/>
      <c r="L13" s="183"/>
      <c r="M13" s="183"/>
      <c r="N13" s="183"/>
    </row>
    <row r="14" spans="1:14" ht="12" customHeight="1" thickTop="1">
      <c r="A14" s="181"/>
      <c r="B14" s="191"/>
      <c r="C14" s="192"/>
      <c r="D14" s="193"/>
      <c r="E14" s="194"/>
      <c r="F14" s="194"/>
      <c r="G14" s="195"/>
      <c r="H14" s="183"/>
      <c r="I14" s="183"/>
      <c r="J14" s="183"/>
      <c r="K14" s="183"/>
      <c r="L14" s="183"/>
      <c r="M14" s="183"/>
      <c r="N14" s="183"/>
    </row>
    <row r="15" spans="1:14" ht="12" customHeight="1">
      <c r="A15" s="181"/>
      <c r="B15" s="191"/>
      <c r="C15" s="192"/>
      <c r="D15" s="193"/>
      <c r="E15" s="194"/>
      <c r="F15" s="194"/>
      <c r="G15" s="195"/>
      <c r="H15" s="183"/>
      <c r="I15" s="183"/>
      <c r="J15" s="183"/>
      <c r="K15" s="183"/>
      <c r="L15" s="183"/>
      <c r="M15" s="183"/>
      <c r="N15" s="183"/>
    </row>
    <row r="16" spans="1:14" ht="12" customHeight="1">
      <c r="A16" s="181"/>
      <c r="B16" s="196"/>
      <c r="C16" s="182"/>
      <c r="D16" s="182"/>
      <c r="E16" s="182"/>
      <c r="F16" s="182"/>
      <c r="G16" s="182"/>
      <c r="H16" s="183"/>
      <c r="I16" s="183"/>
      <c r="J16" s="183"/>
      <c r="K16" s="183"/>
      <c r="L16" s="183"/>
      <c r="M16" s="183"/>
      <c r="N16" s="183"/>
    </row>
    <row r="17" spans="1:14" ht="12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  <row r="18" spans="1:14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4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1:14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1:14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</row>
    <row r="25" spans="1:14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</row>
    <row r="1000000" spans="27:27">
      <c r="AA1000000" s="415" t="s">
        <v>1869</v>
      </c>
    </row>
  </sheetData>
  <sheetProtection password="97B0" sheet="1" objects="1" scenarios="1"/>
  <mergeCells count="3">
    <mergeCell ref="B3:F5"/>
    <mergeCell ref="C7:E9"/>
    <mergeCell ref="C12:E13"/>
  </mergeCells>
  <phoneticPr fontId="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H1048576"/>
  <sheetViews>
    <sheetView showGridLines="0" zoomScaleNormal="100" workbookViewId="0">
      <selection activeCell="C4" sqref="C4"/>
    </sheetView>
  </sheetViews>
  <sheetFormatPr defaultRowHeight="13.5"/>
  <cols>
    <col min="1" max="2" width="4.125" style="329" customWidth="1"/>
    <col min="3" max="3" width="22.875" style="329" customWidth="1"/>
    <col min="4" max="4" width="51.25" style="329" customWidth="1"/>
    <col min="5" max="6" width="4.125" style="329" customWidth="1"/>
    <col min="7" max="16384" width="9" style="329"/>
  </cols>
  <sheetData>
    <row r="1" spans="2:5" ht="5.25" customHeight="1"/>
    <row r="2" spans="2:5" ht="5.25" customHeight="1"/>
    <row r="3" spans="2:5" ht="15" customHeight="1"/>
    <row r="4" spans="2:5" ht="30" customHeight="1">
      <c r="C4" s="338" t="s">
        <v>1863</v>
      </c>
    </row>
    <row r="5" spans="2:5" ht="30" customHeight="1">
      <c r="B5" s="417" t="s">
        <v>1868</v>
      </c>
      <c r="C5" s="330" t="s">
        <v>1855</v>
      </c>
      <c r="D5" s="411" t="s">
        <v>1869</v>
      </c>
      <c r="E5" s="416"/>
    </row>
    <row r="6" spans="2:5" ht="30" customHeight="1">
      <c r="B6" s="417" t="s">
        <v>1868</v>
      </c>
      <c r="C6" s="331" t="s">
        <v>1856</v>
      </c>
      <c r="D6" s="412" t="s">
        <v>1870</v>
      </c>
    </row>
    <row r="7" spans="2:5" ht="30" customHeight="1">
      <c r="C7" s="331" t="s">
        <v>1864</v>
      </c>
      <c r="D7" s="412" t="s">
        <v>1871</v>
      </c>
    </row>
    <row r="8" spans="2:5" ht="30" customHeight="1">
      <c r="C8" s="332" t="s">
        <v>1857</v>
      </c>
      <c r="D8" s="413" t="s">
        <v>1871</v>
      </c>
    </row>
    <row r="9" spans="2:5" ht="15" customHeight="1">
      <c r="C9" s="333"/>
      <c r="D9" s="334"/>
    </row>
    <row r="10" spans="2:5" ht="15" customHeight="1"/>
    <row r="11" spans="2:5" ht="22.5" customHeight="1">
      <c r="C11" s="335" t="s">
        <v>1858</v>
      </c>
      <c r="D11" s="336"/>
    </row>
    <row r="12" spans="2:5" ht="22.5" customHeight="1">
      <c r="C12" s="335" t="s">
        <v>1859</v>
      </c>
      <c r="D12" s="336"/>
    </row>
    <row r="13" spans="2:5" ht="22.5" customHeight="1">
      <c r="C13" s="335" t="s">
        <v>1860</v>
      </c>
      <c r="D13" s="336"/>
    </row>
    <row r="14" spans="2:5" ht="9" customHeight="1"/>
    <row r="15" spans="2:5" ht="9" customHeight="1"/>
    <row r="16" spans="2:5" ht="9" customHeight="1"/>
    <row r="17" spans="3:4" ht="25.5" customHeight="1">
      <c r="C17" s="418" t="s">
        <v>1875</v>
      </c>
      <c r="D17" s="419"/>
    </row>
    <row r="18" spans="3:4" ht="8.25" customHeight="1"/>
    <row r="19" spans="3:4" ht="8.25" customHeight="1"/>
    <row r="20" spans="3:4" ht="8.25" customHeight="1"/>
    <row r="21" spans="3:4" ht="8.25" customHeight="1"/>
    <row r="1000000" spans="8:8">
      <c r="H1000000" s="414" t="s">
        <v>1869</v>
      </c>
    </row>
    <row r="1048575" spans="1:3">
      <c r="A1048575" s="337"/>
      <c r="B1048575" s="337" t="s">
        <v>1861</v>
      </c>
      <c r="C1048575" s="337"/>
    </row>
    <row r="1048576" spans="1:3">
      <c r="A1048576" s="337" t="s">
        <v>1861</v>
      </c>
      <c r="B1048576" s="337"/>
      <c r="C1048576" s="337" t="s">
        <v>1862</v>
      </c>
    </row>
  </sheetData>
  <sheetProtection password="97B0" sheet="1" objects="1" scenarios="1" selectLockedCells="1" selectUnlockedCells="1"/>
  <mergeCells count="1">
    <mergeCell ref="C17:D17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111"/>
  <sheetViews>
    <sheetView showGridLines="0" showRowColHeaders="0" topLeftCell="C1" workbookViewId="0">
      <selection activeCell="J4" sqref="J4"/>
    </sheetView>
  </sheetViews>
  <sheetFormatPr defaultRowHeight="13.5"/>
  <cols>
    <col min="1" max="1" width="11.625" style="1" hidden="1" customWidth="1"/>
    <col min="2" max="2" width="12.75" style="1" hidden="1" customWidth="1"/>
    <col min="3" max="3" width="4.5" style="17" customWidth="1"/>
    <col min="4" max="4" width="11.625" style="1" hidden="1" customWidth="1"/>
    <col min="5" max="5" width="6.25" style="1" hidden="1" customWidth="1"/>
    <col min="6" max="6" width="11.625" style="17" hidden="1" customWidth="1"/>
    <col min="7" max="7" width="4" style="17" hidden="1" customWidth="1"/>
    <col min="8" max="9" width="11.625" style="1" hidden="1" customWidth="1"/>
    <col min="10" max="10" width="6.25" style="1" hidden="1" customWidth="1"/>
    <col min="11" max="11" width="11.625" style="17" hidden="1" customWidth="1"/>
    <col min="12" max="13" width="9" style="17" hidden="1" customWidth="1"/>
    <col min="14" max="14" width="4.125" style="17" hidden="1" customWidth="1"/>
    <col min="15" max="16" width="9" style="17" hidden="1" customWidth="1"/>
    <col min="17" max="17" width="14.125" style="17" customWidth="1"/>
    <col min="18" max="18" width="5" style="17" customWidth="1"/>
    <col min="19" max="19" width="9.375" style="17" customWidth="1"/>
    <col min="20" max="20" width="5.125" style="17" customWidth="1"/>
    <col min="21" max="21" width="22" style="17" customWidth="1"/>
    <col min="22" max="16384" width="9" style="17"/>
  </cols>
  <sheetData>
    <row r="1" spans="1:21">
      <c r="C1" s="420" t="str">
        <f>HYPERLINK("#実行メニュー!C15","◆実行メニューへ戻る(ｸﾘｯｸ)")</f>
        <v>◆実行メニューへ戻る(ｸﾘｯｸ)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</row>
    <row r="2" spans="1:21" ht="15" customHeight="1">
      <c r="B2" s="45" t="s">
        <v>426</v>
      </c>
      <c r="C2" s="45"/>
      <c r="D2" s="45"/>
      <c r="E2" s="45"/>
      <c r="F2" s="45"/>
      <c r="Q2" s="46"/>
      <c r="R2" s="44"/>
    </row>
    <row r="3" spans="1:21" ht="14.25" customHeight="1">
      <c r="B3" s="45"/>
      <c r="C3" s="45"/>
      <c r="D3" s="45"/>
      <c r="E3" s="45"/>
      <c r="F3" s="45"/>
      <c r="Q3" s="46"/>
      <c r="R3" s="44"/>
      <c r="T3" s="158" t="s">
        <v>1843</v>
      </c>
    </row>
    <row r="4" spans="1:21">
      <c r="R4" s="62"/>
      <c r="T4" s="114" t="s">
        <v>1455</v>
      </c>
      <c r="U4" s="328" t="s">
        <v>1454</v>
      </c>
    </row>
    <row r="5" spans="1:21">
      <c r="T5" s="114"/>
    </row>
    <row r="7" spans="1:21">
      <c r="E7" s="25"/>
      <c r="F7" s="26"/>
      <c r="G7" s="26"/>
      <c r="H7" s="25"/>
      <c r="I7" s="25"/>
      <c r="J7" s="25"/>
    </row>
    <row r="8" spans="1:21">
      <c r="A8" s="1" t="s">
        <v>440</v>
      </c>
      <c r="B8" s="1" t="s">
        <v>441</v>
      </c>
      <c r="E8" s="25" t="s">
        <v>443</v>
      </c>
      <c r="F8" s="26"/>
      <c r="G8" s="26"/>
      <c r="H8" s="25"/>
      <c r="I8" s="25"/>
      <c r="J8" s="25" t="s">
        <v>448</v>
      </c>
      <c r="K8" s="63" t="s">
        <v>449</v>
      </c>
      <c r="L8" s="1" t="s">
        <v>433</v>
      </c>
      <c r="N8" s="64" t="s">
        <v>425</v>
      </c>
      <c r="O8" s="1"/>
      <c r="P8" s="1"/>
      <c r="R8" s="1"/>
      <c r="S8" s="1"/>
    </row>
    <row r="9" spans="1:21">
      <c r="C9" s="64" t="s">
        <v>425</v>
      </c>
      <c r="D9" s="1" t="s">
        <v>442</v>
      </c>
      <c r="E9" s="25" t="s">
        <v>444</v>
      </c>
      <c r="F9" s="65" t="s">
        <v>445</v>
      </c>
      <c r="G9" s="26"/>
      <c r="H9" s="25" t="s">
        <v>446</v>
      </c>
      <c r="I9" s="25" t="s">
        <v>447</v>
      </c>
      <c r="J9" s="25" t="s">
        <v>444</v>
      </c>
      <c r="O9" s="1" t="s">
        <v>445</v>
      </c>
      <c r="P9" s="1" t="s">
        <v>449</v>
      </c>
      <c r="Q9" s="1" t="s">
        <v>445</v>
      </c>
      <c r="R9" s="1" t="s">
        <v>1441</v>
      </c>
      <c r="S9" s="1" t="s">
        <v>449</v>
      </c>
      <c r="T9" s="1" t="s">
        <v>1443</v>
      </c>
      <c r="U9" s="1" t="s">
        <v>1444</v>
      </c>
    </row>
    <row r="10" spans="1:21" ht="14.25" thickBot="1">
      <c r="D10" s="12"/>
    </row>
    <row r="11" spans="1:21">
      <c r="A11" s="60" t="s">
        <v>1876</v>
      </c>
      <c r="B11" s="60" t="s">
        <v>1936</v>
      </c>
      <c r="C11" s="86">
        <v>1</v>
      </c>
      <c r="D11" s="137" t="str">
        <f>IF(LEFT(A11,E11)="10",RIGHT(A11,1)&amp;LEFT(A11,LEN(A11)-1),IF(LEFT(A11,1)="0",RIGHT(A11,LEN(A11)-1)&amp;LEFT(A11,1),A11))</f>
        <v>6082417593</v>
      </c>
      <c r="E11" s="88">
        <v>2</v>
      </c>
      <c r="F11" s="89" t="str">
        <f ca="1">IF(AND(E11=1,OR(LEFT(D11,1)="1",LEFT(D11,1)="0")),INT(RAND()*8+2),FIXED(LEFTB(D11,E11),0))</f>
        <v>60</v>
      </c>
      <c r="G11" s="90"/>
      <c r="H11" s="91" t="str">
        <f>IF(LEN(D11)-E11&gt;=J11,RIGHT(D11,LEN(D11)-E11),B11)</f>
        <v>82417593</v>
      </c>
      <c r="I11" s="87" t="str">
        <f>IF(LEFT(H11,J11)="10",RIGHT(H11,1)&amp;LEFT(H11,LEN(H11)-1),IF(LEFT(H11,1)="0",RIGHT(H11,LEN(H11)-1)&amp;LEFT(H11,1),H11))</f>
        <v>82417593</v>
      </c>
      <c r="J11" s="88">
        <v>1</v>
      </c>
      <c r="K11" s="92">
        <f>IF(J11=1,L11,FIXED(LEFTB(I11,J11),0))</f>
        <v>2</v>
      </c>
      <c r="L11" s="90">
        <v>2</v>
      </c>
      <c r="M11" s="90"/>
      <c r="N11" s="153">
        <v>1</v>
      </c>
      <c r="O11" s="90">
        <f ca="1">VALUE(F11)</f>
        <v>60</v>
      </c>
      <c r="P11" s="90">
        <f>VALUE(K11)</f>
        <v>2</v>
      </c>
      <c r="Q11" s="94">
        <v>60</v>
      </c>
      <c r="R11" s="95" t="s">
        <v>1440</v>
      </c>
      <c r="S11" s="94">
        <v>2</v>
      </c>
      <c r="T11" s="95" t="s">
        <v>1442</v>
      </c>
      <c r="U11" s="96">
        <f>Q11*S11</f>
        <v>120</v>
      </c>
    </row>
    <row r="12" spans="1:21">
      <c r="A12" s="70" t="s">
        <v>1877</v>
      </c>
      <c r="B12" s="71" t="s">
        <v>1937</v>
      </c>
      <c r="C12" s="97">
        <v>2</v>
      </c>
      <c r="D12" s="84" t="str">
        <f t="shared" ref="D12:D70" si="0">IF(LEFT(A12,E12)="10",RIGHT(A12,1)&amp;LEFT(A12,LEN(A12)-1),IF(LEFT(A12,1)="0",RIGHT(A12,LEN(A12)-1)&amp;LEFT(A12,1),A12))</f>
        <v>2648073159</v>
      </c>
      <c r="E12" s="55">
        <v>2</v>
      </c>
      <c r="F12" s="73" t="str">
        <f t="shared" ref="F12:F70" ca="1" si="1">IF(AND(E12=1,OR(LEFT(D12,1)="1",LEFT(D12,1)="0")),INT(RAND()*8+2),FIXED(LEFTB(D12,E12),0))</f>
        <v>26</v>
      </c>
      <c r="G12" s="74"/>
      <c r="H12" s="52" t="str">
        <f t="shared" ref="H12:H70" si="2">IF(LEN(D12)-E12&gt;=J12,RIGHT(D12,LEN(D12)-E12),B12)</f>
        <v>48073159</v>
      </c>
      <c r="I12" s="53" t="str">
        <f t="shared" ref="I12:I70" si="3">IF(LEFT(H12,J12)="10",RIGHT(H12,1)&amp;LEFT(H12,LEN(H12)-1),IF(LEFT(H12,1)="0",RIGHT(H12,LEN(H12)-1)&amp;LEFT(H12,1),H12))</f>
        <v>48073159</v>
      </c>
      <c r="J12" s="55">
        <v>1</v>
      </c>
      <c r="K12" s="54">
        <f t="shared" ref="K12:K70" si="4">IF(J12=1,L12,FIXED(LEFTB(I12,J12),0))</f>
        <v>4</v>
      </c>
      <c r="L12" s="74">
        <v>4</v>
      </c>
      <c r="M12" s="74"/>
      <c r="N12" s="154">
        <v>2</v>
      </c>
      <c r="O12" s="74">
        <f t="shared" ref="O12:O70" ca="1" si="5">VALUE(F12)</f>
        <v>26</v>
      </c>
      <c r="P12" s="74">
        <f t="shared" ref="P12:P70" si="6">VALUE(K12)</f>
        <v>4</v>
      </c>
      <c r="Q12" s="75">
        <v>26</v>
      </c>
      <c r="R12" s="84" t="s">
        <v>1440</v>
      </c>
      <c r="S12" s="75">
        <v>4</v>
      </c>
      <c r="T12" s="84" t="s">
        <v>1442</v>
      </c>
      <c r="U12" s="98">
        <f t="shared" ref="U12:U70" si="7">Q12*S12</f>
        <v>104</v>
      </c>
    </row>
    <row r="13" spans="1:21">
      <c r="A13" s="60" t="s">
        <v>1878</v>
      </c>
      <c r="B13" s="60" t="s">
        <v>1938</v>
      </c>
      <c r="C13" s="97">
        <v>3</v>
      </c>
      <c r="D13" s="84" t="str">
        <f t="shared" si="0"/>
        <v>4268519370</v>
      </c>
      <c r="E13" s="55">
        <v>2</v>
      </c>
      <c r="F13" s="73" t="str">
        <f t="shared" ca="1" si="1"/>
        <v>42</v>
      </c>
      <c r="G13" s="74"/>
      <c r="H13" s="52" t="str">
        <f t="shared" si="2"/>
        <v>68519370</v>
      </c>
      <c r="I13" s="53" t="str">
        <f t="shared" si="3"/>
        <v>68519370</v>
      </c>
      <c r="J13" s="55">
        <v>1</v>
      </c>
      <c r="K13" s="54">
        <f t="shared" si="4"/>
        <v>6</v>
      </c>
      <c r="L13" s="74">
        <v>6</v>
      </c>
      <c r="M13" s="74"/>
      <c r="N13" s="154">
        <v>3</v>
      </c>
      <c r="O13" s="74">
        <f t="shared" ca="1" si="5"/>
        <v>42</v>
      </c>
      <c r="P13" s="74">
        <f t="shared" si="6"/>
        <v>6</v>
      </c>
      <c r="Q13" s="75">
        <v>42</v>
      </c>
      <c r="R13" s="84" t="s">
        <v>1440</v>
      </c>
      <c r="S13" s="75">
        <v>6</v>
      </c>
      <c r="T13" s="84" t="s">
        <v>1442</v>
      </c>
      <c r="U13" s="98">
        <f t="shared" si="7"/>
        <v>252</v>
      </c>
    </row>
    <row r="14" spans="1:21">
      <c r="A14" s="60" t="s">
        <v>1879</v>
      </c>
      <c r="B14" s="60" t="s">
        <v>1939</v>
      </c>
      <c r="C14" s="97">
        <v>4</v>
      </c>
      <c r="D14" s="84" t="str">
        <f t="shared" si="0"/>
        <v>1537962048</v>
      </c>
      <c r="E14" s="55">
        <v>2</v>
      </c>
      <c r="F14" s="73" t="str">
        <f t="shared" ca="1" si="1"/>
        <v>15</v>
      </c>
      <c r="G14" s="74"/>
      <c r="H14" s="52" t="str">
        <f t="shared" si="2"/>
        <v>37962048</v>
      </c>
      <c r="I14" s="53" t="str">
        <f t="shared" si="3"/>
        <v>37962048</v>
      </c>
      <c r="J14" s="55">
        <v>1</v>
      </c>
      <c r="K14" s="54">
        <f t="shared" si="4"/>
        <v>9</v>
      </c>
      <c r="L14" s="74">
        <v>9</v>
      </c>
      <c r="M14" s="74"/>
      <c r="N14" s="154">
        <v>4</v>
      </c>
      <c r="O14" s="74">
        <f t="shared" ca="1" si="5"/>
        <v>15</v>
      </c>
      <c r="P14" s="74">
        <f t="shared" si="6"/>
        <v>9</v>
      </c>
      <c r="Q14" s="75">
        <v>15</v>
      </c>
      <c r="R14" s="84" t="s">
        <v>1440</v>
      </c>
      <c r="S14" s="75">
        <v>9</v>
      </c>
      <c r="T14" s="84" t="s">
        <v>1442</v>
      </c>
      <c r="U14" s="98">
        <f t="shared" si="7"/>
        <v>135</v>
      </c>
    </row>
    <row r="15" spans="1:21">
      <c r="A15" s="60" t="s">
        <v>1880</v>
      </c>
      <c r="B15" s="60" t="s">
        <v>1940</v>
      </c>
      <c r="C15" s="99">
        <v>5</v>
      </c>
      <c r="D15" s="85" t="str">
        <f t="shared" si="0"/>
        <v>5971306482</v>
      </c>
      <c r="E15" s="59">
        <v>2</v>
      </c>
      <c r="F15" s="77" t="str">
        <f t="shared" ca="1" si="1"/>
        <v>59</v>
      </c>
      <c r="G15" s="78"/>
      <c r="H15" s="56" t="str">
        <f t="shared" si="2"/>
        <v>71306482</v>
      </c>
      <c r="I15" s="57" t="str">
        <f t="shared" si="3"/>
        <v>71306482</v>
      </c>
      <c r="J15" s="59">
        <v>1</v>
      </c>
      <c r="K15" s="58">
        <f t="shared" si="4"/>
        <v>3</v>
      </c>
      <c r="L15" s="78">
        <v>3</v>
      </c>
      <c r="M15" s="78"/>
      <c r="N15" s="155">
        <v>5</v>
      </c>
      <c r="O15" s="78">
        <f t="shared" ca="1" si="5"/>
        <v>59</v>
      </c>
      <c r="P15" s="78">
        <f t="shared" si="6"/>
        <v>3</v>
      </c>
      <c r="Q15" s="79">
        <v>59</v>
      </c>
      <c r="R15" s="85" t="s">
        <v>1440</v>
      </c>
      <c r="S15" s="79">
        <v>3</v>
      </c>
      <c r="T15" s="85" t="s">
        <v>1442</v>
      </c>
      <c r="U15" s="100">
        <f t="shared" si="7"/>
        <v>177</v>
      </c>
    </row>
    <row r="16" spans="1:21">
      <c r="A16" s="60" t="s">
        <v>1881</v>
      </c>
      <c r="B16" s="60" t="s">
        <v>1941</v>
      </c>
      <c r="C16" s="97">
        <v>6</v>
      </c>
      <c r="D16" s="84" t="str">
        <f t="shared" si="0"/>
        <v>4860295371</v>
      </c>
      <c r="E16" s="55">
        <v>3</v>
      </c>
      <c r="F16" s="73" t="str">
        <f t="shared" ca="1" si="1"/>
        <v>486</v>
      </c>
      <c r="G16" s="74"/>
      <c r="H16" s="52" t="str">
        <f t="shared" si="2"/>
        <v>0295371</v>
      </c>
      <c r="I16" s="53" t="str">
        <f t="shared" si="3"/>
        <v>2953710</v>
      </c>
      <c r="J16" s="55">
        <v>1</v>
      </c>
      <c r="K16" s="54">
        <f t="shared" si="4"/>
        <v>8</v>
      </c>
      <c r="L16" s="74">
        <v>8</v>
      </c>
      <c r="M16" s="74"/>
      <c r="N16" s="154">
        <v>6</v>
      </c>
      <c r="O16" s="74">
        <f t="shared" ca="1" si="5"/>
        <v>486</v>
      </c>
      <c r="P16" s="74">
        <f t="shared" si="6"/>
        <v>8</v>
      </c>
      <c r="Q16" s="75">
        <v>486</v>
      </c>
      <c r="R16" s="84" t="s">
        <v>1440</v>
      </c>
      <c r="S16" s="75">
        <v>8</v>
      </c>
      <c r="T16" s="84" t="s">
        <v>1442</v>
      </c>
      <c r="U16" s="98">
        <f t="shared" si="7"/>
        <v>3888</v>
      </c>
    </row>
    <row r="17" spans="1:21">
      <c r="A17" s="60" t="s">
        <v>1882</v>
      </c>
      <c r="B17" s="60" t="s">
        <v>1942</v>
      </c>
      <c r="C17" s="97">
        <v>7</v>
      </c>
      <c r="D17" s="84" t="str">
        <f t="shared" si="0"/>
        <v>7193528604</v>
      </c>
      <c r="E17" s="55">
        <v>3</v>
      </c>
      <c r="F17" s="73" t="str">
        <f t="shared" ca="1" si="1"/>
        <v>719</v>
      </c>
      <c r="G17" s="74"/>
      <c r="H17" s="52" t="str">
        <f t="shared" si="2"/>
        <v>3528604</v>
      </c>
      <c r="I17" s="53" t="str">
        <f t="shared" si="3"/>
        <v>3528604</v>
      </c>
      <c r="J17" s="55">
        <v>1</v>
      </c>
      <c r="K17" s="54">
        <f t="shared" si="4"/>
        <v>5</v>
      </c>
      <c r="L17" s="74">
        <v>5</v>
      </c>
      <c r="M17" s="74"/>
      <c r="N17" s="154">
        <v>7</v>
      </c>
      <c r="O17" s="74">
        <f t="shared" ca="1" si="5"/>
        <v>719</v>
      </c>
      <c r="P17" s="74">
        <f t="shared" si="6"/>
        <v>5</v>
      </c>
      <c r="Q17" s="75">
        <v>719</v>
      </c>
      <c r="R17" s="84" t="s">
        <v>1440</v>
      </c>
      <c r="S17" s="75">
        <v>5</v>
      </c>
      <c r="T17" s="84" t="s">
        <v>1442</v>
      </c>
      <c r="U17" s="98">
        <f t="shared" si="7"/>
        <v>3595</v>
      </c>
    </row>
    <row r="18" spans="1:21">
      <c r="A18" s="60" t="s">
        <v>1883</v>
      </c>
      <c r="B18" s="60" t="s">
        <v>1943</v>
      </c>
      <c r="C18" s="97">
        <v>8</v>
      </c>
      <c r="D18" s="84" t="str">
        <f t="shared" si="0"/>
        <v>3759184260</v>
      </c>
      <c r="E18" s="55">
        <v>3</v>
      </c>
      <c r="F18" s="73" t="str">
        <f t="shared" ca="1" si="1"/>
        <v>375</v>
      </c>
      <c r="G18" s="74"/>
      <c r="H18" s="52" t="str">
        <f t="shared" si="2"/>
        <v>9184260</v>
      </c>
      <c r="I18" s="53" t="str">
        <f t="shared" si="3"/>
        <v>9184260</v>
      </c>
      <c r="J18" s="55">
        <v>1</v>
      </c>
      <c r="K18" s="54">
        <f t="shared" si="4"/>
        <v>7</v>
      </c>
      <c r="L18" s="74">
        <v>7</v>
      </c>
      <c r="M18" s="74"/>
      <c r="N18" s="154">
        <v>8</v>
      </c>
      <c r="O18" s="74">
        <f t="shared" ca="1" si="5"/>
        <v>375</v>
      </c>
      <c r="P18" s="74">
        <f t="shared" si="6"/>
        <v>7</v>
      </c>
      <c r="Q18" s="75">
        <v>375</v>
      </c>
      <c r="R18" s="84" t="s">
        <v>1440</v>
      </c>
      <c r="S18" s="75">
        <v>7</v>
      </c>
      <c r="T18" s="84" t="s">
        <v>1442</v>
      </c>
      <c r="U18" s="98">
        <f t="shared" si="7"/>
        <v>2625</v>
      </c>
    </row>
    <row r="19" spans="1:21">
      <c r="A19" s="60" t="s">
        <v>1884</v>
      </c>
      <c r="B19" s="60" t="s">
        <v>1944</v>
      </c>
      <c r="C19" s="97">
        <v>9</v>
      </c>
      <c r="D19" s="84" t="str">
        <f t="shared" si="0"/>
        <v>8204639715</v>
      </c>
      <c r="E19" s="55">
        <v>3</v>
      </c>
      <c r="F19" s="73" t="str">
        <f t="shared" ca="1" si="1"/>
        <v>820</v>
      </c>
      <c r="G19" s="74"/>
      <c r="H19" s="52" t="str">
        <f t="shared" si="2"/>
        <v>4639715</v>
      </c>
      <c r="I19" s="53" t="str">
        <f t="shared" si="3"/>
        <v>4639715</v>
      </c>
      <c r="J19" s="55">
        <v>1</v>
      </c>
      <c r="K19" s="54">
        <f t="shared" si="4"/>
        <v>4</v>
      </c>
      <c r="L19" s="74">
        <v>4</v>
      </c>
      <c r="M19" s="74"/>
      <c r="N19" s="154">
        <v>9</v>
      </c>
      <c r="O19" s="74">
        <f t="shared" ca="1" si="5"/>
        <v>820</v>
      </c>
      <c r="P19" s="74">
        <f t="shared" si="6"/>
        <v>4</v>
      </c>
      <c r="Q19" s="75">
        <v>820</v>
      </c>
      <c r="R19" s="84" t="s">
        <v>1440</v>
      </c>
      <c r="S19" s="75">
        <v>4</v>
      </c>
      <c r="T19" s="84" t="s">
        <v>1442</v>
      </c>
      <c r="U19" s="98">
        <f t="shared" si="7"/>
        <v>3280</v>
      </c>
    </row>
    <row r="20" spans="1:21">
      <c r="A20" s="60" t="s">
        <v>1885</v>
      </c>
      <c r="B20" s="60" t="s">
        <v>1945</v>
      </c>
      <c r="C20" s="97">
        <v>10</v>
      </c>
      <c r="D20" s="84" t="str">
        <f t="shared" si="0"/>
        <v>9315740826</v>
      </c>
      <c r="E20" s="55">
        <v>3</v>
      </c>
      <c r="F20" s="73" t="str">
        <f t="shared" ca="1" si="1"/>
        <v>931</v>
      </c>
      <c r="G20" s="74"/>
      <c r="H20" s="52" t="str">
        <f t="shared" si="2"/>
        <v>5740826</v>
      </c>
      <c r="I20" s="53" t="str">
        <f t="shared" si="3"/>
        <v>5740826</v>
      </c>
      <c r="J20" s="55">
        <v>1</v>
      </c>
      <c r="K20" s="54">
        <f t="shared" si="4"/>
        <v>2</v>
      </c>
      <c r="L20" s="74">
        <v>2</v>
      </c>
      <c r="M20" s="74"/>
      <c r="N20" s="154">
        <v>10</v>
      </c>
      <c r="O20" s="74">
        <f t="shared" ca="1" si="5"/>
        <v>931</v>
      </c>
      <c r="P20" s="74">
        <f t="shared" si="6"/>
        <v>2</v>
      </c>
      <c r="Q20" s="75">
        <v>931</v>
      </c>
      <c r="R20" s="84" t="s">
        <v>1440</v>
      </c>
      <c r="S20" s="75">
        <v>2</v>
      </c>
      <c r="T20" s="84" t="s">
        <v>1442</v>
      </c>
      <c r="U20" s="98">
        <f t="shared" si="7"/>
        <v>1862</v>
      </c>
    </row>
    <row r="21" spans="1:21">
      <c r="A21" s="60" t="s">
        <v>1886</v>
      </c>
      <c r="B21" s="60" t="s">
        <v>1946</v>
      </c>
      <c r="C21" s="101">
        <v>11</v>
      </c>
      <c r="D21" s="83" t="str">
        <f t="shared" si="0"/>
        <v>7230615948</v>
      </c>
      <c r="E21" s="51">
        <v>2</v>
      </c>
      <c r="F21" s="67" t="str">
        <f t="shared" ca="1" si="1"/>
        <v>72</v>
      </c>
      <c r="G21" s="68"/>
      <c r="H21" s="49" t="str">
        <f t="shared" si="2"/>
        <v>30615948</v>
      </c>
      <c r="I21" s="48" t="str">
        <f t="shared" si="3"/>
        <v>30615948</v>
      </c>
      <c r="J21" s="51">
        <v>2</v>
      </c>
      <c r="K21" s="50" t="str">
        <f t="shared" si="4"/>
        <v>30</v>
      </c>
      <c r="L21" s="68">
        <v>9</v>
      </c>
      <c r="M21" s="68"/>
      <c r="N21" s="156">
        <v>11</v>
      </c>
      <c r="O21" s="68">
        <f t="shared" ca="1" si="5"/>
        <v>72</v>
      </c>
      <c r="P21" s="68">
        <f t="shared" si="6"/>
        <v>30</v>
      </c>
      <c r="Q21" s="69">
        <v>72</v>
      </c>
      <c r="R21" s="83" t="s">
        <v>1440</v>
      </c>
      <c r="S21" s="69">
        <v>30</v>
      </c>
      <c r="T21" s="83" t="s">
        <v>1442</v>
      </c>
      <c r="U21" s="102">
        <f t="shared" si="7"/>
        <v>2160</v>
      </c>
    </row>
    <row r="22" spans="1:21">
      <c r="A22" s="60" t="s">
        <v>1887</v>
      </c>
      <c r="B22" s="60" t="s">
        <v>1947</v>
      </c>
      <c r="C22" s="97">
        <v>12</v>
      </c>
      <c r="D22" s="84" t="str">
        <f t="shared" si="0"/>
        <v>1674059382</v>
      </c>
      <c r="E22" s="55">
        <v>2</v>
      </c>
      <c r="F22" s="73" t="str">
        <f t="shared" ca="1" si="1"/>
        <v>16</v>
      </c>
      <c r="G22" s="74"/>
      <c r="H22" s="52" t="str">
        <f t="shared" si="2"/>
        <v>74059382</v>
      </c>
      <c r="I22" s="53" t="str">
        <f t="shared" si="3"/>
        <v>74059382</v>
      </c>
      <c r="J22" s="55">
        <v>2</v>
      </c>
      <c r="K22" s="54" t="str">
        <f t="shared" si="4"/>
        <v>74</v>
      </c>
      <c r="L22" s="74">
        <v>6</v>
      </c>
      <c r="M22" s="74"/>
      <c r="N22" s="154">
        <v>12</v>
      </c>
      <c r="O22" s="74">
        <f t="shared" ca="1" si="5"/>
        <v>16</v>
      </c>
      <c r="P22" s="74">
        <f t="shared" si="6"/>
        <v>74</v>
      </c>
      <c r="Q22" s="75">
        <v>16</v>
      </c>
      <c r="R22" s="84" t="s">
        <v>1440</v>
      </c>
      <c r="S22" s="75">
        <v>74</v>
      </c>
      <c r="T22" s="84" t="s">
        <v>1442</v>
      </c>
      <c r="U22" s="98">
        <f t="shared" si="7"/>
        <v>1184</v>
      </c>
    </row>
    <row r="23" spans="1:21">
      <c r="A23" s="60" t="s">
        <v>1888</v>
      </c>
      <c r="B23" s="60" t="s">
        <v>1948</v>
      </c>
      <c r="C23" s="97">
        <v>13</v>
      </c>
      <c r="D23" s="84" t="str">
        <f t="shared" si="0"/>
        <v>4907382615</v>
      </c>
      <c r="E23" s="55">
        <v>2</v>
      </c>
      <c r="F23" s="73" t="str">
        <f t="shared" ca="1" si="1"/>
        <v>49</v>
      </c>
      <c r="G23" s="74"/>
      <c r="H23" s="52" t="str">
        <f t="shared" si="2"/>
        <v>07382615</v>
      </c>
      <c r="I23" s="53" t="str">
        <f t="shared" si="3"/>
        <v>73826150</v>
      </c>
      <c r="J23" s="55">
        <v>2</v>
      </c>
      <c r="K23" s="54" t="str">
        <f t="shared" si="4"/>
        <v>73</v>
      </c>
      <c r="L23" s="74">
        <v>3</v>
      </c>
      <c r="M23" s="74"/>
      <c r="N23" s="154">
        <v>13</v>
      </c>
      <c r="O23" s="74">
        <f t="shared" ca="1" si="5"/>
        <v>49</v>
      </c>
      <c r="P23" s="74">
        <f t="shared" si="6"/>
        <v>73</v>
      </c>
      <c r="Q23" s="75">
        <v>49</v>
      </c>
      <c r="R23" s="84" t="s">
        <v>1440</v>
      </c>
      <c r="S23" s="75">
        <v>73</v>
      </c>
      <c r="T23" s="84" t="s">
        <v>1442</v>
      </c>
      <c r="U23" s="98">
        <f t="shared" si="7"/>
        <v>3577</v>
      </c>
    </row>
    <row r="24" spans="1:21">
      <c r="A24" s="60" t="s">
        <v>1889</v>
      </c>
      <c r="B24" s="60" t="s">
        <v>1949</v>
      </c>
      <c r="C24" s="97">
        <v>14</v>
      </c>
      <c r="D24" s="84" t="str">
        <f t="shared" si="0"/>
        <v>5639482710</v>
      </c>
      <c r="E24" s="55">
        <v>2</v>
      </c>
      <c r="F24" s="73" t="str">
        <f t="shared" ca="1" si="1"/>
        <v>56</v>
      </c>
      <c r="G24" s="74"/>
      <c r="H24" s="52" t="str">
        <f t="shared" si="2"/>
        <v>39482710</v>
      </c>
      <c r="I24" s="53" t="str">
        <f t="shared" si="3"/>
        <v>39482710</v>
      </c>
      <c r="J24" s="55">
        <v>2</v>
      </c>
      <c r="K24" s="54" t="str">
        <f t="shared" si="4"/>
        <v>39</v>
      </c>
      <c r="L24" s="74">
        <v>8</v>
      </c>
      <c r="M24" s="74"/>
      <c r="N24" s="154">
        <v>14</v>
      </c>
      <c r="O24" s="74">
        <f t="shared" ca="1" si="5"/>
        <v>56</v>
      </c>
      <c r="P24" s="74">
        <f t="shared" si="6"/>
        <v>39</v>
      </c>
      <c r="Q24" s="75">
        <v>56</v>
      </c>
      <c r="R24" s="84" t="s">
        <v>1440</v>
      </c>
      <c r="S24" s="75">
        <v>39</v>
      </c>
      <c r="T24" s="84" t="s">
        <v>1442</v>
      </c>
      <c r="U24" s="98">
        <f t="shared" si="7"/>
        <v>2184</v>
      </c>
    </row>
    <row r="25" spans="1:21">
      <c r="A25" s="60" t="s">
        <v>1890</v>
      </c>
      <c r="B25" s="60" t="s">
        <v>1950</v>
      </c>
      <c r="C25" s="99">
        <v>15</v>
      </c>
      <c r="D25" s="85" t="str">
        <f t="shared" si="0"/>
        <v>6129504837</v>
      </c>
      <c r="E25" s="59">
        <v>2</v>
      </c>
      <c r="F25" s="77" t="str">
        <f t="shared" ca="1" si="1"/>
        <v>61</v>
      </c>
      <c r="G25" s="78"/>
      <c r="H25" s="56" t="str">
        <f t="shared" si="2"/>
        <v>29504837</v>
      </c>
      <c r="I25" s="57" t="str">
        <f t="shared" si="3"/>
        <v>29504837</v>
      </c>
      <c r="J25" s="59">
        <v>2</v>
      </c>
      <c r="K25" s="58" t="str">
        <f t="shared" si="4"/>
        <v>29</v>
      </c>
      <c r="L25" s="78">
        <v>7</v>
      </c>
      <c r="M25" s="78"/>
      <c r="N25" s="155">
        <v>15</v>
      </c>
      <c r="O25" s="78">
        <f t="shared" ca="1" si="5"/>
        <v>61</v>
      </c>
      <c r="P25" s="78">
        <f t="shared" si="6"/>
        <v>29</v>
      </c>
      <c r="Q25" s="79">
        <v>61</v>
      </c>
      <c r="R25" s="85" t="s">
        <v>1440</v>
      </c>
      <c r="S25" s="79">
        <v>29</v>
      </c>
      <c r="T25" s="85" t="s">
        <v>1442</v>
      </c>
      <c r="U25" s="100">
        <f t="shared" si="7"/>
        <v>1769</v>
      </c>
    </row>
    <row r="26" spans="1:21">
      <c r="A26" s="60" t="s">
        <v>1891</v>
      </c>
      <c r="B26" s="60" t="s">
        <v>1951</v>
      </c>
      <c r="C26" s="97">
        <v>16</v>
      </c>
      <c r="D26" s="84" t="str">
        <f t="shared" si="0"/>
        <v>2785160493</v>
      </c>
      <c r="E26" s="55">
        <v>3</v>
      </c>
      <c r="F26" s="73" t="str">
        <f t="shared" ca="1" si="1"/>
        <v>278</v>
      </c>
      <c r="G26" s="74"/>
      <c r="H26" s="52" t="str">
        <f t="shared" si="2"/>
        <v>5160493</v>
      </c>
      <c r="I26" s="53" t="str">
        <f t="shared" si="3"/>
        <v>5160493</v>
      </c>
      <c r="J26" s="55">
        <v>2</v>
      </c>
      <c r="K26" s="54" t="str">
        <f t="shared" si="4"/>
        <v>51</v>
      </c>
      <c r="L26" s="74">
        <v>4</v>
      </c>
      <c r="M26" s="74"/>
      <c r="N26" s="154">
        <v>16</v>
      </c>
      <c r="O26" s="74">
        <f t="shared" ca="1" si="5"/>
        <v>278</v>
      </c>
      <c r="P26" s="74">
        <f t="shared" si="6"/>
        <v>51</v>
      </c>
      <c r="Q26" s="75">
        <v>278</v>
      </c>
      <c r="R26" s="84" t="s">
        <v>1440</v>
      </c>
      <c r="S26" s="75">
        <v>51</v>
      </c>
      <c r="T26" s="84" t="s">
        <v>1442</v>
      </c>
      <c r="U26" s="98">
        <f t="shared" si="7"/>
        <v>14178</v>
      </c>
    </row>
    <row r="27" spans="1:21">
      <c r="A27" s="60" t="s">
        <v>1892</v>
      </c>
      <c r="B27" s="60" t="s">
        <v>1952</v>
      </c>
      <c r="C27" s="97">
        <v>17</v>
      </c>
      <c r="D27" s="84" t="str">
        <f t="shared" si="0"/>
        <v>8341726059</v>
      </c>
      <c r="E27" s="55">
        <v>3</v>
      </c>
      <c r="F27" s="73" t="str">
        <f t="shared" ca="1" si="1"/>
        <v>834</v>
      </c>
      <c r="G27" s="74"/>
      <c r="H27" s="52" t="str">
        <f t="shared" si="2"/>
        <v>1726059</v>
      </c>
      <c r="I27" s="53" t="str">
        <f t="shared" si="3"/>
        <v>1726059</v>
      </c>
      <c r="J27" s="55">
        <v>2</v>
      </c>
      <c r="K27" s="54" t="str">
        <f t="shared" si="4"/>
        <v>17</v>
      </c>
      <c r="L27" s="74">
        <v>5</v>
      </c>
      <c r="M27" s="74"/>
      <c r="N27" s="154">
        <v>17</v>
      </c>
      <c r="O27" s="74">
        <f t="shared" ca="1" si="5"/>
        <v>834</v>
      </c>
      <c r="P27" s="74">
        <f t="shared" si="6"/>
        <v>17</v>
      </c>
      <c r="Q27" s="75">
        <v>834</v>
      </c>
      <c r="R27" s="84" t="s">
        <v>1440</v>
      </c>
      <c r="S27" s="75">
        <v>17</v>
      </c>
      <c r="T27" s="84" t="s">
        <v>1442</v>
      </c>
      <c r="U27" s="98">
        <f t="shared" si="7"/>
        <v>14178</v>
      </c>
    </row>
    <row r="28" spans="1:21">
      <c r="A28" s="60" t="s">
        <v>1893</v>
      </c>
      <c r="B28" s="60" t="s">
        <v>1953</v>
      </c>
      <c r="C28" s="97">
        <v>18</v>
      </c>
      <c r="D28" s="84" t="str">
        <f t="shared" si="0"/>
        <v>3896271504</v>
      </c>
      <c r="E28" s="55">
        <v>3</v>
      </c>
      <c r="F28" s="73" t="str">
        <f t="shared" ca="1" si="1"/>
        <v>389</v>
      </c>
      <c r="G28" s="74"/>
      <c r="H28" s="52" t="str">
        <f t="shared" si="2"/>
        <v>6271504</v>
      </c>
      <c r="I28" s="53" t="str">
        <f t="shared" si="3"/>
        <v>6271504</v>
      </c>
      <c r="J28" s="55">
        <v>2</v>
      </c>
      <c r="K28" s="54" t="str">
        <f t="shared" si="4"/>
        <v>62</v>
      </c>
      <c r="L28" s="74">
        <v>2</v>
      </c>
      <c r="M28" s="74"/>
      <c r="N28" s="154">
        <v>18</v>
      </c>
      <c r="O28" s="74">
        <f t="shared" ca="1" si="5"/>
        <v>389</v>
      </c>
      <c r="P28" s="74">
        <f t="shared" si="6"/>
        <v>62</v>
      </c>
      <c r="Q28" s="75">
        <v>389</v>
      </c>
      <c r="R28" s="84" t="s">
        <v>1440</v>
      </c>
      <c r="S28" s="75">
        <v>62</v>
      </c>
      <c r="T28" s="84" t="s">
        <v>1442</v>
      </c>
      <c r="U28" s="98">
        <f t="shared" si="7"/>
        <v>24118</v>
      </c>
    </row>
    <row r="29" spans="1:21">
      <c r="A29" s="60" t="s">
        <v>1894</v>
      </c>
      <c r="B29" s="60" t="s">
        <v>1954</v>
      </c>
      <c r="C29" s="97">
        <v>19</v>
      </c>
      <c r="D29" s="84" t="str">
        <f t="shared" si="0"/>
        <v>5018493726</v>
      </c>
      <c r="E29" s="55">
        <v>3</v>
      </c>
      <c r="F29" s="73" t="str">
        <f t="shared" ca="1" si="1"/>
        <v>501</v>
      </c>
      <c r="G29" s="74"/>
      <c r="H29" s="52" t="str">
        <f t="shared" si="2"/>
        <v>8493726</v>
      </c>
      <c r="I29" s="53" t="str">
        <f t="shared" si="3"/>
        <v>8493726</v>
      </c>
      <c r="J29" s="55">
        <v>2</v>
      </c>
      <c r="K29" s="54" t="str">
        <f t="shared" si="4"/>
        <v>84</v>
      </c>
      <c r="L29" s="74">
        <v>9</v>
      </c>
      <c r="M29" s="74"/>
      <c r="N29" s="154">
        <v>19</v>
      </c>
      <c r="O29" s="74">
        <f t="shared" ca="1" si="5"/>
        <v>501</v>
      </c>
      <c r="P29" s="74">
        <f t="shared" si="6"/>
        <v>84</v>
      </c>
      <c r="Q29" s="75">
        <v>501</v>
      </c>
      <c r="R29" s="84" t="s">
        <v>1440</v>
      </c>
      <c r="S29" s="75">
        <v>84</v>
      </c>
      <c r="T29" s="84" t="s">
        <v>1442</v>
      </c>
      <c r="U29" s="98">
        <f t="shared" si="7"/>
        <v>42084</v>
      </c>
    </row>
    <row r="30" spans="1:21">
      <c r="A30" s="60" t="s">
        <v>1895</v>
      </c>
      <c r="B30" s="60" t="s">
        <v>1955</v>
      </c>
      <c r="C30" s="97">
        <v>20</v>
      </c>
      <c r="D30" s="84" t="str">
        <f t="shared" si="0"/>
        <v>9452837160</v>
      </c>
      <c r="E30" s="55">
        <v>3</v>
      </c>
      <c r="F30" s="73" t="str">
        <f t="shared" ca="1" si="1"/>
        <v>945</v>
      </c>
      <c r="G30" s="74"/>
      <c r="H30" s="52" t="str">
        <f t="shared" si="2"/>
        <v>2837160</v>
      </c>
      <c r="I30" s="53" t="str">
        <f t="shared" si="3"/>
        <v>2837160</v>
      </c>
      <c r="J30" s="55">
        <v>2</v>
      </c>
      <c r="K30" s="54" t="str">
        <f t="shared" si="4"/>
        <v>28</v>
      </c>
      <c r="L30" s="74">
        <v>3</v>
      </c>
      <c r="M30" s="74"/>
      <c r="N30" s="154">
        <v>20</v>
      </c>
      <c r="O30" s="74">
        <f t="shared" ca="1" si="5"/>
        <v>945</v>
      </c>
      <c r="P30" s="74">
        <f t="shared" si="6"/>
        <v>28</v>
      </c>
      <c r="Q30" s="75">
        <v>945</v>
      </c>
      <c r="R30" s="84" t="s">
        <v>1440</v>
      </c>
      <c r="S30" s="75">
        <v>28</v>
      </c>
      <c r="T30" s="84" t="s">
        <v>1442</v>
      </c>
      <c r="U30" s="98">
        <f t="shared" si="7"/>
        <v>26460</v>
      </c>
    </row>
    <row r="31" spans="1:21">
      <c r="A31" s="60" t="s">
        <v>1896</v>
      </c>
      <c r="B31" s="60" t="s">
        <v>1956</v>
      </c>
      <c r="C31" s="101">
        <v>21</v>
      </c>
      <c r="D31" s="83" t="str">
        <f t="shared" si="0"/>
        <v>8651493720</v>
      </c>
      <c r="E31" s="51">
        <v>3</v>
      </c>
      <c r="F31" s="67" t="str">
        <f t="shared" ca="1" si="1"/>
        <v>865</v>
      </c>
      <c r="G31" s="68"/>
      <c r="H31" s="49" t="str">
        <f t="shared" si="2"/>
        <v>1493720</v>
      </c>
      <c r="I31" s="48" t="str">
        <f t="shared" si="3"/>
        <v>1493720</v>
      </c>
      <c r="J31" s="51">
        <v>3</v>
      </c>
      <c r="K31" s="50" t="str">
        <f t="shared" si="4"/>
        <v>149</v>
      </c>
      <c r="L31" s="68">
        <v>8</v>
      </c>
      <c r="M31" s="68"/>
      <c r="N31" s="156">
        <v>21</v>
      </c>
      <c r="O31" s="68">
        <f t="shared" ca="1" si="5"/>
        <v>865</v>
      </c>
      <c r="P31" s="68">
        <f t="shared" si="6"/>
        <v>149</v>
      </c>
      <c r="Q31" s="69">
        <v>865</v>
      </c>
      <c r="R31" s="83" t="s">
        <v>1440</v>
      </c>
      <c r="S31" s="69">
        <v>149</v>
      </c>
      <c r="T31" s="83" t="s">
        <v>1442</v>
      </c>
      <c r="U31" s="102">
        <f t="shared" si="7"/>
        <v>128885</v>
      </c>
    </row>
    <row r="32" spans="1:21">
      <c r="A32" s="60" t="s">
        <v>1897</v>
      </c>
      <c r="B32" s="60" t="s">
        <v>1957</v>
      </c>
      <c r="C32" s="97">
        <v>22</v>
      </c>
      <c r="D32" s="84" t="str">
        <f t="shared" si="0"/>
        <v>6421705938</v>
      </c>
      <c r="E32" s="55">
        <v>3</v>
      </c>
      <c r="F32" s="73" t="str">
        <f t="shared" ca="1" si="1"/>
        <v>642</v>
      </c>
      <c r="G32" s="74"/>
      <c r="H32" s="52" t="str">
        <f t="shared" si="2"/>
        <v>1705938</v>
      </c>
      <c r="I32" s="53" t="str">
        <f t="shared" si="3"/>
        <v>1705938</v>
      </c>
      <c r="J32" s="55">
        <v>3</v>
      </c>
      <c r="K32" s="54" t="str">
        <f t="shared" si="4"/>
        <v>170</v>
      </c>
      <c r="L32" s="74">
        <v>6</v>
      </c>
      <c r="M32" s="74"/>
      <c r="N32" s="154">
        <v>22</v>
      </c>
      <c r="O32" s="74">
        <f t="shared" ca="1" si="5"/>
        <v>642</v>
      </c>
      <c r="P32" s="74">
        <f t="shared" si="6"/>
        <v>170</v>
      </c>
      <c r="Q32" s="75">
        <v>642</v>
      </c>
      <c r="R32" s="84" t="s">
        <v>1440</v>
      </c>
      <c r="S32" s="75">
        <v>170</v>
      </c>
      <c r="T32" s="84" t="s">
        <v>1442</v>
      </c>
      <c r="U32" s="98">
        <f t="shared" si="7"/>
        <v>109140</v>
      </c>
    </row>
    <row r="33" spans="1:21">
      <c r="A33" s="60" t="s">
        <v>1898</v>
      </c>
      <c r="B33" s="60" t="s">
        <v>1958</v>
      </c>
      <c r="C33" s="97">
        <v>23</v>
      </c>
      <c r="D33" s="84" t="str">
        <f t="shared" si="0"/>
        <v>7532816049</v>
      </c>
      <c r="E33" s="55">
        <v>3</v>
      </c>
      <c r="F33" s="73" t="str">
        <f t="shared" ca="1" si="1"/>
        <v>753</v>
      </c>
      <c r="G33" s="74"/>
      <c r="H33" s="52" t="str">
        <f t="shared" si="2"/>
        <v>2816049</v>
      </c>
      <c r="I33" s="53" t="str">
        <f t="shared" si="3"/>
        <v>2816049</v>
      </c>
      <c r="J33" s="55">
        <v>3</v>
      </c>
      <c r="K33" s="54" t="str">
        <f t="shared" si="4"/>
        <v>281</v>
      </c>
      <c r="L33" s="74">
        <v>4</v>
      </c>
      <c r="M33" s="74"/>
      <c r="N33" s="154">
        <v>23</v>
      </c>
      <c r="O33" s="74">
        <f t="shared" ca="1" si="5"/>
        <v>753</v>
      </c>
      <c r="P33" s="74">
        <f t="shared" si="6"/>
        <v>281</v>
      </c>
      <c r="Q33" s="75">
        <v>753</v>
      </c>
      <c r="R33" s="84" t="s">
        <v>1440</v>
      </c>
      <c r="S33" s="75">
        <v>281</v>
      </c>
      <c r="T33" s="84" t="s">
        <v>1442</v>
      </c>
      <c r="U33" s="98">
        <f t="shared" si="7"/>
        <v>211593</v>
      </c>
    </row>
    <row r="34" spans="1:21">
      <c r="A34" s="60" t="s">
        <v>1899</v>
      </c>
      <c r="B34" s="60" t="s">
        <v>1959</v>
      </c>
      <c r="C34" s="97">
        <v>24</v>
      </c>
      <c r="D34" s="84" t="str">
        <f t="shared" si="0"/>
        <v>9754038261</v>
      </c>
      <c r="E34" s="55">
        <v>3</v>
      </c>
      <c r="F34" s="73" t="str">
        <f t="shared" ca="1" si="1"/>
        <v>975</v>
      </c>
      <c r="G34" s="74"/>
      <c r="H34" s="52" t="str">
        <f t="shared" si="2"/>
        <v>4038261</v>
      </c>
      <c r="I34" s="53" t="str">
        <f t="shared" si="3"/>
        <v>4038261</v>
      </c>
      <c r="J34" s="55">
        <v>3</v>
      </c>
      <c r="K34" s="54" t="str">
        <f t="shared" si="4"/>
        <v>403</v>
      </c>
      <c r="L34" s="74">
        <v>5</v>
      </c>
      <c r="M34" s="74"/>
      <c r="N34" s="154">
        <v>24</v>
      </c>
      <c r="O34" s="74">
        <f t="shared" ca="1" si="5"/>
        <v>975</v>
      </c>
      <c r="P34" s="74">
        <f t="shared" si="6"/>
        <v>403</v>
      </c>
      <c r="Q34" s="75">
        <v>975</v>
      </c>
      <c r="R34" s="84" t="s">
        <v>1440</v>
      </c>
      <c r="S34" s="75">
        <v>403</v>
      </c>
      <c r="T34" s="84" t="s">
        <v>1442</v>
      </c>
      <c r="U34" s="98">
        <f t="shared" si="7"/>
        <v>392925</v>
      </c>
    </row>
    <row r="35" spans="1:21">
      <c r="A35" s="60" t="s">
        <v>1900</v>
      </c>
      <c r="B35" s="60" t="s">
        <v>1960</v>
      </c>
      <c r="C35" s="99">
        <v>25</v>
      </c>
      <c r="D35" s="85" t="str">
        <f t="shared" si="0"/>
        <v>4209583716</v>
      </c>
      <c r="E35" s="59">
        <v>3</v>
      </c>
      <c r="F35" s="77" t="str">
        <f t="shared" ca="1" si="1"/>
        <v>420</v>
      </c>
      <c r="G35" s="78"/>
      <c r="H35" s="56" t="str">
        <f t="shared" si="2"/>
        <v>9583716</v>
      </c>
      <c r="I35" s="57" t="str">
        <f t="shared" si="3"/>
        <v>9583716</v>
      </c>
      <c r="J35" s="59">
        <v>3</v>
      </c>
      <c r="K35" s="58" t="str">
        <f t="shared" si="4"/>
        <v>958</v>
      </c>
      <c r="L35" s="78">
        <v>7</v>
      </c>
      <c r="M35" s="78"/>
      <c r="N35" s="155">
        <v>25</v>
      </c>
      <c r="O35" s="78">
        <f t="shared" ca="1" si="5"/>
        <v>420</v>
      </c>
      <c r="P35" s="78">
        <f t="shared" si="6"/>
        <v>958</v>
      </c>
      <c r="Q35" s="79">
        <v>420</v>
      </c>
      <c r="R35" s="85" t="s">
        <v>1440</v>
      </c>
      <c r="S35" s="79">
        <v>958</v>
      </c>
      <c r="T35" s="85" t="s">
        <v>1442</v>
      </c>
      <c r="U35" s="100">
        <f t="shared" si="7"/>
        <v>402360</v>
      </c>
    </row>
    <row r="36" spans="1:21">
      <c r="A36" s="60" t="s">
        <v>1901</v>
      </c>
      <c r="B36" s="60" t="s">
        <v>1961</v>
      </c>
      <c r="C36" s="97">
        <v>26</v>
      </c>
      <c r="D36" s="84" t="str">
        <f t="shared" si="0"/>
        <v>3198472605</v>
      </c>
      <c r="E36" s="55">
        <v>4</v>
      </c>
      <c r="F36" s="73" t="str">
        <f t="shared" ca="1" si="1"/>
        <v>3,198</v>
      </c>
      <c r="G36" s="74"/>
      <c r="H36" s="52" t="str">
        <f t="shared" si="2"/>
        <v>472605</v>
      </c>
      <c r="I36" s="53" t="str">
        <f t="shared" si="3"/>
        <v>472605</v>
      </c>
      <c r="J36" s="55">
        <v>3</v>
      </c>
      <c r="K36" s="54" t="str">
        <f t="shared" si="4"/>
        <v>472</v>
      </c>
      <c r="L36" s="74">
        <v>2</v>
      </c>
      <c r="M36" s="74"/>
      <c r="N36" s="154">
        <v>26</v>
      </c>
      <c r="O36" s="74">
        <f t="shared" ca="1" si="5"/>
        <v>3198</v>
      </c>
      <c r="P36" s="74">
        <f t="shared" si="6"/>
        <v>472</v>
      </c>
      <c r="Q36" s="75">
        <v>3198</v>
      </c>
      <c r="R36" s="84" t="s">
        <v>1440</v>
      </c>
      <c r="S36" s="75">
        <v>472</v>
      </c>
      <c r="T36" s="84" t="s">
        <v>1442</v>
      </c>
      <c r="U36" s="98">
        <f t="shared" si="7"/>
        <v>1509456</v>
      </c>
    </row>
    <row r="37" spans="1:21">
      <c r="A37" s="60" t="s">
        <v>1902</v>
      </c>
      <c r="B37" s="60" t="s">
        <v>1962</v>
      </c>
      <c r="C37" s="97">
        <v>27</v>
      </c>
      <c r="D37" s="84" t="str">
        <f t="shared" si="0"/>
        <v>8643927150</v>
      </c>
      <c r="E37" s="55">
        <v>4</v>
      </c>
      <c r="F37" s="73" t="str">
        <f t="shared" ca="1" si="1"/>
        <v>8,643</v>
      </c>
      <c r="G37" s="74"/>
      <c r="H37" s="52" t="str">
        <f t="shared" si="2"/>
        <v>927150</v>
      </c>
      <c r="I37" s="53" t="str">
        <f t="shared" si="3"/>
        <v>927150</v>
      </c>
      <c r="J37" s="55">
        <v>3</v>
      </c>
      <c r="K37" s="54" t="str">
        <f t="shared" si="4"/>
        <v>927</v>
      </c>
      <c r="L37" s="74">
        <v>3</v>
      </c>
      <c r="M37" s="74"/>
      <c r="N37" s="154">
        <v>27</v>
      </c>
      <c r="O37" s="74">
        <f t="shared" ca="1" si="5"/>
        <v>8643</v>
      </c>
      <c r="P37" s="74">
        <f t="shared" si="6"/>
        <v>927</v>
      </c>
      <c r="Q37" s="75">
        <v>8643</v>
      </c>
      <c r="R37" s="84" t="s">
        <v>1440</v>
      </c>
      <c r="S37" s="75">
        <v>927</v>
      </c>
      <c r="T37" s="84" t="s">
        <v>1442</v>
      </c>
      <c r="U37" s="98">
        <f t="shared" si="7"/>
        <v>8012061</v>
      </c>
    </row>
    <row r="38" spans="1:21">
      <c r="A38" s="60" t="s">
        <v>1903</v>
      </c>
      <c r="B38" s="60" t="s">
        <v>1963</v>
      </c>
      <c r="C38" s="97">
        <v>28</v>
      </c>
      <c r="D38" s="84" t="str">
        <f t="shared" si="0"/>
        <v>2087361594</v>
      </c>
      <c r="E38" s="55">
        <v>4</v>
      </c>
      <c r="F38" s="73" t="str">
        <f t="shared" ca="1" si="1"/>
        <v>2,087</v>
      </c>
      <c r="G38" s="74"/>
      <c r="H38" s="52" t="str">
        <f t="shared" si="2"/>
        <v>361594</v>
      </c>
      <c r="I38" s="53" t="str">
        <f t="shared" si="3"/>
        <v>361594</v>
      </c>
      <c r="J38" s="55">
        <v>3</v>
      </c>
      <c r="K38" s="54" t="str">
        <f t="shared" si="4"/>
        <v>361</v>
      </c>
      <c r="L38" s="74">
        <v>9</v>
      </c>
      <c r="M38" s="74"/>
      <c r="N38" s="154">
        <v>28</v>
      </c>
      <c r="O38" s="74">
        <f t="shared" ca="1" si="5"/>
        <v>2087</v>
      </c>
      <c r="P38" s="74">
        <f t="shared" si="6"/>
        <v>361</v>
      </c>
      <c r="Q38" s="75">
        <v>2087</v>
      </c>
      <c r="R38" s="84" t="s">
        <v>1440</v>
      </c>
      <c r="S38" s="75">
        <v>361</v>
      </c>
      <c r="T38" s="84" t="s">
        <v>1442</v>
      </c>
      <c r="U38" s="98">
        <f t="shared" si="7"/>
        <v>753407</v>
      </c>
    </row>
    <row r="39" spans="1:21">
      <c r="A39" s="60" t="s">
        <v>1904</v>
      </c>
      <c r="B39" s="60" t="s">
        <v>1964</v>
      </c>
      <c r="C39" s="97">
        <v>29</v>
      </c>
      <c r="D39" s="84" t="str">
        <f t="shared" si="0"/>
        <v>1976250483</v>
      </c>
      <c r="E39" s="55">
        <v>4</v>
      </c>
      <c r="F39" s="73" t="str">
        <f t="shared" ca="1" si="1"/>
        <v>1,976</v>
      </c>
      <c r="G39" s="74"/>
      <c r="H39" s="52" t="str">
        <f t="shared" si="2"/>
        <v>250483</v>
      </c>
      <c r="I39" s="53" t="str">
        <f t="shared" si="3"/>
        <v>250483</v>
      </c>
      <c r="J39" s="55">
        <v>3</v>
      </c>
      <c r="K39" s="54" t="str">
        <f t="shared" si="4"/>
        <v>250</v>
      </c>
      <c r="L39" s="74">
        <v>8</v>
      </c>
      <c r="M39" s="74"/>
      <c r="N39" s="154">
        <v>29</v>
      </c>
      <c r="O39" s="74">
        <f t="shared" ca="1" si="5"/>
        <v>1976</v>
      </c>
      <c r="P39" s="74">
        <f t="shared" si="6"/>
        <v>250</v>
      </c>
      <c r="Q39" s="75">
        <v>1976</v>
      </c>
      <c r="R39" s="84" t="s">
        <v>1440</v>
      </c>
      <c r="S39" s="75">
        <v>250</v>
      </c>
      <c r="T39" s="84" t="s">
        <v>1442</v>
      </c>
      <c r="U39" s="98">
        <f t="shared" si="7"/>
        <v>494000</v>
      </c>
    </row>
    <row r="40" spans="1:21">
      <c r="A40" s="60" t="s">
        <v>1905</v>
      </c>
      <c r="B40" s="60" t="s">
        <v>1965</v>
      </c>
      <c r="C40" s="97">
        <v>30</v>
      </c>
      <c r="D40" s="84" t="str">
        <f t="shared" si="0"/>
        <v>5310694827</v>
      </c>
      <c r="E40" s="55">
        <v>4</v>
      </c>
      <c r="F40" s="73" t="str">
        <f t="shared" ca="1" si="1"/>
        <v>5,310</v>
      </c>
      <c r="G40" s="74"/>
      <c r="H40" s="52" t="str">
        <f t="shared" si="2"/>
        <v>694827</v>
      </c>
      <c r="I40" s="53" t="str">
        <f t="shared" si="3"/>
        <v>694827</v>
      </c>
      <c r="J40" s="55">
        <v>3</v>
      </c>
      <c r="K40" s="54" t="str">
        <f t="shared" si="4"/>
        <v>694</v>
      </c>
      <c r="L40" s="74">
        <v>6</v>
      </c>
      <c r="M40" s="74"/>
      <c r="N40" s="154">
        <v>30</v>
      </c>
      <c r="O40" s="74">
        <f t="shared" ca="1" si="5"/>
        <v>5310</v>
      </c>
      <c r="P40" s="74">
        <f t="shared" si="6"/>
        <v>694</v>
      </c>
      <c r="Q40" s="75">
        <v>5310</v>
      </c>
      <c r="R40" s="84" t="s">
        <v>1440</v>
      </c>
      <c r="S40" s="75">
        <v>694</v>
      </c>
      <c r="T40" s="84" t="s">
        <v>1442</v>
      </c>
      <c r="U40" s="98">
        <f t="shared" si="7"/>
        <v>3685140</v>
      </c>
    </row>
    <row r="41" spans="1:21">
      <c r="A41" s="60" t="s">
        <v>1906</v>
      </c>
      <c r="B41" s="60" t="s">
        <v>1966</v>
      </c>
      <c r="C41" s="101">
        <v>31</v>
      </c>
      <c r="D41" s="83" t="str">
        <f t="shared" si="0"/>
        <v>2406598137</v>
      </c>
      <c r="E41" s="51">
        <v>4</v>
      </c>
      <c r="F41" s="67" t="str">
        <f t="shared" ca="1" si="1"/>
        <v>2,406</v>
      </c>
      <c r="G41" s="68"/>
      <c r="H41" s="49" t="str">
        <f t="shared" si="2"/>
        <v>598137</v>
      </c>
      <c r="I41" s="48" t="str">
        <f t="shared" si="3"/>
        <v>598137</v>
      </c>
      <c r="J41" s="51">
        <v>4</v>
      </c>
      <c r="K41" s="50" t="str">
        <f t="shared" si="4"/>
        <v>5,981</v>
      </c>
      <c r="L41" s="68">
        <v>4</v>
      </c>
      <c r="M41" s="68"/>
      <c r="N41" s="156">
        <v>31</v>
      </c>
      <c r="O41" s="68">
        <f t="shared" ca="1" si="5"/>
        <v>2406</v>
      </c>
      <c r="P41" s="68">
        <f t="shared" si="6"/>
        <v>5981</v>
      </c>
      <c r="Q41" s="69">
        <v>2406</v>
      </c>
      <c r="R41" s="83" t="s">
        <v>1440</v>
      </c>
      <c r="S41" s="69">
        <v>5981</v>
      </c>
      <c r="T41" s="83" t="s">
        <v>1442</v>
      </c>
      <c r="U41" s="102">
        <f t="shared" si="7"/>
        <v>14390286</v>
      </c>
    </row>
    <row r="42" spans="1:21">
      <c r="A42" s="60" t="s">
        <v>1907</v>
      </c>
      <c r="B42" s="60" t="s">
        <v>1967</v>
      </c>
      <c r="C42" s="97">
        <v>32</v>
      </c>
      <c r="D42" s="84" t="str">
        <f t="shared" si="0"/>
        <v>2843769150</v>
      </c>
      <c r="E42" s="55">
        <v>4</v>
      </c>
      <c r="F42" s="73" t="str">
        <f t="shared" ca="1" si="1"/>
        <v>2,843</v>
      </c>
      <c r="G42" s="74"/>
      <c r="H42" s="52" t="str">
        <f t="shared" si="2"/>
        <v>769150</v>
      </c>
      <c r="I42" s="53" t="str">
        <f t="shared" si="3"/>
        <v>769150</v>
      </c>
      <c r="J42" s="55">
        <v>4</v>
      </c>
      <c r="K42" s="54" t="str">
        <f t="shared" si="4"/>
        <v>7,691</v>
      </c>
      <c r="L42" s="74">
        <v>5</v>
      </c>
      <c r="M42" s="74"/>
      <c r="N42" s="154">
        <v>32</v>
      </c>
      <c r="O42" s="74">
        <f t="shared" ca="1" si="5"/>
        <v>2843</v>
      </c>
      <c r="P42" s="74">
        <f t="shared" si="6"/>
        <v>7691</v>
      </c>
      <c r="Q42" s="75">
        <v>2843</v>
      </c>
      <c r="R42" s="84" t="s">
        <v>1440</v>
      </c>
      <c r="S42" s="75">
        <v>7691</v>
      </c>
      <c r="T42" s="84" t="s">
        <v>1442</v>
      </c>
      <c r="U42" s="98">
        <f t="shared" si="7"/>
        <v>21865513</v>
      </c>
    </row>
    <row r="43" spans="1:21">
      <c r="A43" s="60" t="s">
        <v>1908</v>
      </c>
      <c r="B43" s="60" t="s">
        <v>1968</v>
      </c>
      <c r="C43" s="97">
        <v>33</v>
      </c>
      <c r="D43" s="84" t="str">
        <f t="shared" si="0"/>
        <v>8062154793</v>
      </c>
      <c r="E43" s="55">
        <v>4</v>
      </c>
      <c r="F43" s="73" t="str">
        <f t="shared" ca="1" si="1"/>
        <v>8,062</v>
      </c>
      <c r="G43" s="74"/>
      <c r="H43" s="52" t="str">
        <f t="shared" si="2"/>
        <v>154793</v>
      </c>
      <c r="I43" s="53" t="str">
        <f t="shared" si="3"/>
        <v>154793</v>
      </c>
      <c r="J43" s="55">
        <v>4</v>
      </c>
      <c r="K43" s="54" t="str">
        <f t="shared" si="4"/>
        <v>1,547</v>
      </c>
      <c r="L43" s="74">
        <v>7</v>
      </c>
      <c r="M43" s="74"/>
      <c r="N43" s="154">
        <v>33</v>
      </c>
      <c r="O43" s="74">
        <f t="shared" ca="1" si="5"/>
        <v>8062</v>
      </c>
      <c r="P43" s="74">
        <f t="shared" si="6"/>
        <v>1547</v>
      </c>
      <c r="Q43" s="75">
        <v>8062</v>
      </c>
      <c r="R43" s="84" t="s">
        <v>1440</v>
      </c>
      <c r="S43" s="75">
        <v>1547</v>
      </c>
      <c r="T43" s="84" t="s">
        <v>1442</v>
      </c>
      <c r="U43" s="98">
        <f t="shared" si="7"/>
        <v>12471914</v>
      </c>
    </row>
    <row r="44" spans="1:21">
      <c r="A44" s="60" t="s">
        <v>1909</v>
      </c>
      <c r="B44" s="60" t="s">
        <v>1969</v>
      </c>
      <c r="C44" s="97">
        <v>34</v>
      </c>
      <c r="D44" s="84" t="str">
        <f t="shared" si="0"/>
        <v>3517609248</v>
      </c>
      <c r="E44" s="55">
        <v>4</v>
      </c>
      <c r="F44" s="73" t="str">
        <f t="shared" ca="1" si="1"/>
        <v>3,517</v>
      </c>
      <c r="G44" s="74"/>
      <c r="H44" s="52" t="str">
        <f t="shared" si="2"/>
        <v>609248</v>
      </c>
      <c r="I44" s="53" t="str">
        <f t="shared" si="3"/>
        <v>609248</v>
      </c>
      <c r="J44" s="55">
        <v>4</v>
      </c>
      <c r="K44" s="54" t="str">
        <f t="shared" si="4"/>
        <v>6,092</v>
      </c>
      <c r="L44" s="74">
        <v>2</v>
      </c>
      <c r="M44" s="74"/>
      <c r="N44" s="154">
        <v>34</v>
      </c>
      <c r="O44" s="74">
        <f t="shared" ca="1" si="5"/>
        <v>3517</v>
      </c>
      <c r="P44" s="74">
        <f t="shared" si="6"/>
        <v>6092</v>
      </c>
      <c r="Q44" s="75">
        <v>3517</v>
      </c>
      <c r="R44" s="84" t="s">
        <v>1440</v>
      </c>
      <c r="S44" s="75">
        <v>6092</v>
      </c>
      <c r="T44" s="84" t="s">
        <v>1442</v>
      </c>
      <c r="U44" s="98">
        <f t="shared" si="7"/>
        <v>21425564</v>
      </c>
    </row>
    <row r="45" spans="1:21">
      <c r="A45" s="60" t="s">
        <v>1910</v>
      </c>
      <c r="B45" s="60" t="s">
        <v>1970</v>
      </c>
      <c r="C45" s="99">
        <v>35</v>
      </c>
      <c r="D45" s="85" t="str">
        <f t="shared" si="0"/>
        <v>5739821460</v>
      </c>
      <c r="E45" s="59">
        <v>4</v>
      </c>
      <c r="F45" s="77" t="str">
        <f t="shared" ca="1" si="1"/>
        <v>5,739</v>
      </c>
      <c r="G45" s="78"/>
      <c r="H45" s="56" t="str">
        <f t="shared" si="2"/>
        <v>821460</v>
      </c>
      <c r="I45" s="57" t="str">
        <f t="shared" si="3"/>
        <v>821460</v>
      </c>
      <c r="J45" s="59">
        <v>4</v>
      </c>
      <c r="K45" s="58" t="str">
        <f t="shared" si="4"/>
        <v>8,214</v>
      </c>
      <c r="L45" s="78">
        <v>9</v>
      </c>
      <c r="M45" s="78"/>
      <c r="N45" s="155">
        <v>35</v>
      </c>
      <c r="O45" s="78">
        <f t="shared" ca="1" si="5"/>
        <v>5739</v>
      </c>
      <c r="P45" s="78">
        <f t="shared" si="6"/>
        <v>8214</v>
      </c>
      <c r="Q45" s="79">
        <v>5739</v>
      </c>
      <c r="R45" s="85" t="s">
        <v>1440</v>
      </c>
      <c r="S45" s="79">
        <v>8214</v>
      </c>
      <c r="T45" s="85" t="s">
        <v>1442</v>
      </c>
      <c r="U45" s="100">
        <f t="shared" si="7"/>
        <v>47140146</v>
      </c>
    </row>
    <row r="46" spans="1:21">
      <c r="A46" s="60" t="s">
        <v>1911</v>
      </c>
      <c r="B46" s="60" t="s">
        <v>1971</v>
      </c>
      <c r="C46" s="97">
        <v>36</v>
      </c>
      <c r="D46" s="84" t="str">
        <f t="shared" si="0"/>
        <v>6840932571</v>
      </c>
      <c r="E46" s="55">
        <v>5</v>
      </c>
      <c r="F46" s="73" t="str">
        <f t="shared" ca="1" si="1"/>
        <v>68,409</v>
      </c>
      <c r="G46" s="74"/>
      <c r="H46" s="52" t="str">
        <f t="shared" si="2"/>
        <v>32571</v>
      </c>
      <c r="I46" s="53" t="str">
        <f t="shared" si="3"/>
        <v>32571</v>
      </c>
      <c r="J46" s="55">
        <v>4</v>
      </c>
      <c r="K46" s="54" t="str">
        <f t="shared" si="4"/>
        <v>3,257</v>
      </c>
      <c r="L46" s="74">
        <v>8</v>
      </c>
      <c r="M46" s="74"/>
      <c r="N46" s="154">
        <v>36</v>
      </c>
      <c r="O46" s="74">
        <f t="shared" ca="1" si="5"/>
        <v>68409</v>
      </c>
      <c r="P46" s="74">
        <f t="shared" si="6"/>
        <v>3257</v>
      </c>
      <c r="Q46" s="75">
        <v>68409</v>
      </c>
      <c r="R46" s="84" t="s">
        <v>1440</v>
      </c>
      <c r="S46" s="75">
        <v>3257</v>
      </c>
      <c r="T46" s="84" t="s">
        <v>1442</v>
      </c>
      <c r="U46" s="98">
        <f t="shared" si="7"/>
        <v>222808113</v>
      </c>
    </row>
    <row r="47" spans="1:21">
      <c r="A47" s="60" t="s">
        <v>1912</v>
      </c>
      <c r="B47" s="60" t="s">
        <v>1972</v>
      </c>
      <c r="C47" s="97">
        <v>37</v>
      </c>
      <c r="D47" s="84" t="str">
        <f t="shared" si="0"/>
        <v>9173265804</v>
      </c>
      <c r="E47" s="55">
        <v>5</v>
      </c>
      <c r="F47" s="73" t="str">
        <f t="shared" ca="1" si="1"/>
        <v>91,732</v>
      </c>
      <c r="G47" s="74"/>
      <c r="H47" s="52" t="str">
        <f t="shared" si="2"/>
        <v>65804</v>
      </c>
      <c r="I47" s="53" t="str">
        <f t="shared" si="3"/>
        <v>65804</v>
      </c>
      <c r="J47" s="55">
        <v>4</v>
      </c>
      <c r="K47" s="54" t="str">
        <f t="shared" si="4"/>
        <v>6,580</v>
      </c>
      <c r="L47" s="74">
        <v>3</v>
      </c>
      <c r="M47" s="74"/>
      <c r="N47" s="154">
        <v>37</v>
      </c>
      <c r="O47" s="74">
        <f t="shared" ca="1" si="5"/>
        <v>91732</v>
      </c>
      <c r="P47" s="74">
        <f t="shared" si="6"/>
        <v>6580</v>
      </c>
      <c r="Q47" s="75">
        <v>91732</v>
      </c>
      <c r="R47" s="84" t="s">
        <v>1440</v>
      </c>
      <c r="S47" s="75">
        <v>6580</v>
      </c>
      <c r="T47" s="84" t="s">
        <v>1442</v>
      </c>
      <c r="U47" s="98">
        <f t="shared" si="7"/>
        <v>603596560</v>
      </c>
    </row>
    <row r="48" spans="1:21">
      <c r="A48" s="60" t="s">
        <v>1913</v>
      </c>
      <c r="B48" s="60" t="s">
        <v>1973</v>
      </c>
      <c r="C48" s="97">
        <v>38</v>
      </c>
      <c r="D48" s="84" t="str">
        <f t="shared" si="0"/>
        <v>4628710359</v>
      </c>
      <c r="E48" s="55">
        <v>5</v>
      </c>
      <c r="F48" s="73" t="str">
        <f t="shared" ca="1" si="1"/>
        <v>46,287</v>
      </c>
      <c r="G48" s="74"/>
      <c r="H48" s="52" t="str">
        <f t="shared" si="2"/>
        <v>10359</v>
      </c>
      <c r="I48" s="53" t="str">
        <f t="shared" si="3"/>
        <v>10359</v>
      </c>
      <c r="J48" s="55">
        <v>4</v>
      </c>
      <c r="K48" s="54" t="str">
        <f t="shared" si="4"/>
        <v>1,035</v>
      </c>
      <c r="L48" s="74">
        <v>6</v>
      </c>
      <c r="M48" s="74"/>
      <c r="N48" s="154">
        <v>38</v>
      </c>
      <c r="O48" s="74">
        <f t="shared" ca="1" si="5"/>
        <v>46287</v>
      </c>
      <c r="P48" s="74">
        <f t="shared" si="6"/>
        <v>1035</v>
      </c>
      <c r="Q48" s="75">
        <v>46287</v>
      </c>
      <c r="R48" s="84" t="s">
        <v>1440</v>
      </c>
      <c r="S48" s="75">
        <v>1035</v>
      </c>
      <c r="T48" s="84" t="s">
        <v>1442</v>
      </c>
      <c r="U48" s="98">
        <f t="shared" si="7"/>
        <v>47907045</v>
      </c>
    </row>
    <row r="49" spans="1:21">
      <c r="A49" s="60" t="s">
        <v>1914</v>
      </c>
      <c r="B49" s="60" t="s">
        <v>1974</v>
      </c>
      <c r="C49" s="97">
        <v>39</v>
      </c>
      <c r="D49" s="84" t="str">
        <f t="shared" si="0"/>
        <v>1395487026</v>
      </c>
      <c r="E49" s="55">
        <v>5</v>
      </c>
      <c r="F49" s="73" t="str">
        <f t="shared" ca="1" si="1"/>
        <v>13,954</v>
      </c>
      <c r="G49" s="74"/>
      <c r="H49" s="52" t="str">
        <f t="shared" si="2"/>
        <v>87026</v>
      </c>
      <c r="I49" s="53" t="str">
        <f t="shared" si="3"/>
        <v>87026</v>
      </c>
      <c r="J49" s="55">
        <v>4</v>
      </c>
      <c r="K49" s="54" t="str">
        <f t="shared" si="4"/>
        <v>8,702</v>
      </c>
      <c r="L49" s="74">
        <v>5</v>
      </c>
      <c r="M49" s="74"/>
      <c r="N49" s="154">
        <v>39</v>
      </c>
      <c r="O49" s="74">
        <f t="shared" ca="1" si="5"/>
        <v>13954</v>
      </c>
      <c r="P49" s="74">
        <f t="shared" si="6"/>
        <v>8702</v>
      </c>
      <c r="Q49" s="75">
        <v>13954</v>
      </c>
      <c r="R49" s="84" t="s">
        <v>1440</v>
      </c>
      <c r="S49" s="75">
        <v>8702</v>
      </c>
      <c r="T49" s="84" t="s">
        <v>1442</v>
      </c>
      <c r="U49" s="98">
        <f t="shared" si="7"/>
        <v>121427708</v>
      </c>
    </row>
    <row r="50" spans="1:21">
      <c r="A50" s="60" t="s">
        <v>1915</v>
      </c>
      <c r="B50" s="60" t="s">
        <v>1975</v>
      </c>
      <c r="C50" s="97">
        <v>40</v>
      </c>
      <c r="D50" s="84" t="str">
        <f t="shared" si="0"/>
        <v>7951043682</v>
      </c>
      <c r="E50" s="55">
        <v>5</v>
      </c>
      <c r="F50" s="73" t="str">
        <f t="shared" ca="1" si="1"/>
        <v>79,510</v>
      </c>
      <c r="G50" s="74"/>
      <c r="H50" s="52" t="str">
        <f t="shared" si="2"/>
        <v>43682</v>
      </c>
      <c r="I50" s="53" t="str">
        <f t="shared" si="3"/>
        <v>43682</v>
      </c>
      <c r="J50" s="55">
        <v>4</v>
      </c>
      <c r="K50" s="54" t="str">
        <f t="shared" si="4"/>
        <v>4,368</v>
      </c>
      <c r="L50" s="74">
        <v>7</v>
      </c>
      <c r="M50" s="74"/>
      <c r="N50" s="154">
        <v>40</v>
      </c>
      <c r="O50" s="74">
        <f t="shared" ca="1" si="5"/>
        <v>79510</v>
      </c>
      <c r="P50" s="74">
        <f t="shared" si="6"/>
        <v>4368</v>
      </c>
      <c r="Q50" s="75">
        <v>79510</v>
      </c>
      <c r="R50" s="84" t="s">
        <v>1440</v>
      </c>
      <c r="S50" s="75">
        <v>4368</v>
      </c>
      <c r="T50" s="84" t="s">
        <v>1442</v>
      </c>
      <c r="U50" s="98">
        <f t="shared" si="7"/>
        <v>347299680</v>
      </c>
    </row>
    <row r="51" spans="1:21">
      <c r="A51" s="60" t="s">
        <v>1916</v>
      </c>
      <c r="B51" s="60" t="s">
        <v>1976</v>
      </c>
      <c r="C51" s="101">
        <v>41</v>
      </c>
      <c r="D51" s="83" t="str">
        <f t="shared" si="0"/>
        <v>7893042651</v>
      </c>
      <c r="E51" s="51">
        <v>5</v>
      </c>
      <c r="F51" s="67" t="str">
        <f t="shared" ca="1" si="1"/>
        <v>78,930</v>
      </c>
      <c r="G51" s="68"/>
      <c r="H51" s="49" t="str">
        <f t="shared" si="2"/>
        <v>42651</v>
      </c>
      <c r="I51" s="48" t="str">
        <f t="shared" si="3"/>
        <v>42651</v>
      </c>
      <c r="J51" s="51">
        <v>5</v>
      </c>
      <c r="K51" s="50" t="str">
        <f t="shared" si="4"/>
        <v>42,651</v>
      </c>
      <c r="L51" s="68">
        <v>4</v>
      </c>
      <c r="M51" s="68"/>
      <c r="N51" s="156">
        <v>41</v>
      </c>
      <c r="O51" s="68">
        <f t="shared" ca="1" si="5"/>
        <v>78930</v>
      </c>
      <c r="P51" s="68">
        <f t="shared" si="6"/>
        <v>42651</v>
      </c>
      <c r="Q51" s="69">
        <v>78930</v>
      </c>
      <c r="R51" s="83" t="s">
        <v>1440</v>
      </c>
      <c r="S51" s="69">
        <v>42651</v>
      </c>
      <c r="T51" s="83" t="s">
        <v>1442</v>
      </c>
      <c r="U51" s="102">
        <f t="shared" si="7"/>
        <v>3366443430</v>
      </c>
    </row>
    <row r="52" spans="1:21">
      <c r="A52" s="60" t="s">
        <v>1917</v>
      </c>
      <c r="B52" s="60" t="s">
        <v>1977</v>
      </c>
      <c r="C52" s="97">
        <v>42</v>
      </c>
      <c r="D52" s="84" t="str">
        <f t="shared" si="0"/>
        <v>1237486095</v>
      </c>
      <c r="E52" s="55">
        <v>5</v>
      </c>
      <c r="F52" s="73" t="str">
        <f t="shared" ca="1" si="1"/>
        <v>12,374</v>
      </c>
      <c r="G52" s="74"/>
      <c r="H52" s="52" t="str">
        <f t="shared" si="2"/>
        <v>86095</v>
      </c>
      <c r="I52" s="53" t="str">
        <f t="shared" si="3"/>
        <v>86095</v>
      </c>
      <c r="J52" s="55">
        <v>5</v>
      </c>
      <c r="K52" s="54" t="str">
        <f t="shared" si="4"/>
        <v>86,095</v>
      </c>
      <c r="L52" s="74">
        <v>2</v>
      </c>
      <c r="M52" s="74"/>
      <c r="N52" s="154">
        <v>42</v>
      </c>
      <c r="O52" s="74">
        <f t="shared" ca="1" si="5"/>
        <v>12374</v>
      </c>
      <c r="P52" s="74">
        <f t="shared" si="6"/>
        <v>86095</v>
      </c>
      <c r="Q52" s="75">
        <v>12374</v>
      </c>
      <c r="R52" s="84" t="s">
        <v>1440</v>
      </c>
      <c r="S52" s="75">
        <v>86095</v>
      </c>
      <c r="T52" s="84" t="s">
        <v>1442</v>
      </c>
      <c r="U52" s="98">
        <f t="shared" si="7"/>
        <v>1065339530</v>
      </c>
    </row>
    <row r="53" spans="1:21">
      <c r="A53" s="60" t="s">
        <v>1918</v>
      </c>
      <c r="B53" s="60" t="s">
        <v>1978</v>
      </c>
      <c r="C53" s="97">
        <v>43</v>
      </c>
      <c r="D53" s="84" t="str">
        <f t="shared" si="0"/>
        <v>8904153762</v>
      </c>
      <c r="E53" s="55">
        <v>5</v>
      </c>
      <c r="F53" s="73" t="str">
        <f t="shared" ca="1" si="1"/>
        <v>89,041</v>
      </c>
      <c r="G53" s="74"/>
      <c r="H53" s="52" t="str">
        <f t="shared" si="2"/>
        <v>53762</v>
      </c>
      <c r="I53" s="53" t="str">
        <f t="shared" si="3"/>
        <v>53762</v>
      </c>
      <c r="J53" s="55">
        <v>5</v>
      </c>
      <c r="K53" s="54" t="str">
        <f t="shared" si="4"/>
        <v>53,762</v>
      </c>
      <c r="L53" s="74">
        <v>8</v>
      </c>
      <c r="M53" s="74"/>
      <c r="N53" s="154">
        <v>43</v>
      </c>
      <c r="O53" s="74">
        <f t="shared" ca="1" si="5"/>
        <v>89041</v>
      </c>
      <c r="P53" s="74">
        <f t="shared" si="6"/>
        <v>53762</v>
      </c>
      <c r="Q53" s="75">
        <v>89041</v>
      </c>
      <c r="R53" s="84" t="s">
        <v>1440</v>
      </c>
      <c r="S53" s="75">
        <v>53762</v>
      </c>
      <c r="T53" s="84" t="s">
        <v>1442</v>
      </c>
      <c r="U53" s="98">
        <f t="shared" si="7"/>
        <v>4787022242</v>
      </c>
    </row>
    <row r="54" spans="1:21">
      <c r="A54" s="60" t="s">
        <v>1919</v>
      </c>
      <c r="B54" s="60" t="s">
        <v>1979</v>
      </c>
      <c r="C54" s="97">
        <v>44</v>
      </c>
      <c r="D54" s="84" t="str">
        <f t="shared" si="0"/>
        <v>9015264873</v>
      </c>
      <c r="E54" s="55">
        <v>5</v>
      </c>
      <c r="F54" s="73" t="str">
        <f t="shared" ca="1" si="1"/>
        <v>90,152</v>
      </c>
      <c r="G54" s="74"/>
      <c r="H54" s="52" t="str">
        <f t="shared" si="2"/>
        <v>64873</v>
      </c>
      <c r="I54" s="53" t="str">
        <f t="shared" si="3"/>
        <v>64873</v>
      </c>
      <c r="J54" s="55">
        <v>5</v>
      </c>
      <c r="K54" s="54" t="str">
        <f t="shared" si="4"/>
        <v>64,873</v>
      </c>
      <c r="L54" s="74">
        <v>3</v>
      </c>
      <c r="M54" s="74"/>
      <c r="N54" s="154">
        <v>44</v>
      </c>
      <c r="O54" s="74">
        <f t="shared" ca="1" si="5"/>
        <v>90152</v>
      </c>
      <c r="P54" s="74">
        <f t="shared" si="6"/>
        <v>64873</v>
      </c>
      <c r="Q54" s="75">
        <v>90152</v>
      </c>
      <c r="R54" s="84" t="s">
        <v>1440</v>
      </c>
      <c r="S54" s="75">
        <v>64873</v>
      </c>
      <c r="T54" s="84" t="s">
        <v>1442</v>
      </c>
      <c r="U54" s="98">
        <f t="shared" si="7"/>
        <v>5848430696</v>
      </c>
    </row>
    <row r="55" spans="1:21">
      <c r="A55" s="60" t="s">
        <v>1920</v>
      </c>
      <c r="B55" s="60" t="s">
        <v>1980</v>
      </c>
      <c r="C55" s="99">
        <v>45</v>
      </c>
      <c r="D55" s="85" t="str">
        <f t="shared" si="0"/>
        <v>1263759840</v>
      </c>
      <c r="E55" s="59">
        <v>5</v>
      </c>
      <c r="F55" s="77" t="str">
        <f t="shared" ca="1" si="1"/>
        <v>12,637</v>
      </c>
      <c r="G55" s="78"/>
      <c r="H55" s="56" t="str">
        <f t="shared" si="2"/>
        <v>59840</v>
      </c>
      <c r="I55" s="57" t="str">
        <f t="shared" si="3"/>
        <v>59840</v>
      </c>
      <c r="J55" s="59">
        <v>5</v>
      </c>
      <c r="K55" s="58" t="str">
        <f t="shared" si="4"/>
        <v>59,840</v>
      </c>
      <c r="L55" s="78">
        <v>9</v>
      </c>
      <c r="M55" s="78"/>
      <c r="N55" s="155">
        <v>45</v>
      </c>
      <c r="O55" s="78">
        <f t="shared" ca="1" si="5"/>
        <v>12637</v>
      </c>
      <c r="P55" s="78">
        <f t="shared" si="6"/>
        <v>59840</v>
      </c>
      <c r="Q55" s="79">
        <v>12637</v>
      </c>
      <c r="R55" s="85" t="s">
        <v>1440</v>
      </c>
      <c r="S55" s="79">
        <v>59840</v>
      </c>
      <c r="T55" s="85" t="s">
        <v>1442</v>
      </c>
      <c r="U55" s="100">
        <f t="shared" si="7"/>
        <v>756198080</v>
      </c>
    </row>
    <row r="56" spans="1:21">
      <c r="A56" s="60" t="s">
        <v>1921</v>
      </c>
      <c r="B56" s="60" t="s">
        <v>1981</v>
      </c>
      <c r="C56" s="97">
        <v>46</v>
      </c>
      <c r="D56" s="84" t="str">
        <f t="shared" si="0"/>
        <v>4560719328</v>
      </c>
      <c r="E56" s="55">
        <v>5</v>
      </c>
      <c r="F56" s="73" t="str">
        <f t="shared" ca="1" si="1"/>
        <v>45,607</v>
      </c>
      <c r="G56" s="74"/>
      <c r="H56" s="52" t="str">
        <f t="shared" si="2"/>
        <v>19328</v>
      </c>
      <c r="I56" s="53" t="str">
        <f t="shared" si="3"/>
        <v>19328</v>
      </c>
      <c r="J56" s="55">
        <v>5</v>
      </c>
      <c r="K56" s="54" t="str">
        <f t="shared" si="4"/>
        <v>19,328</v>
      </c>
      <c r="L56" s="74">
        <v>6</v>
      </c>
      <c r="M56" s="74"/>
      <c r="N56" s="154">
        <v>46</v>
      </c>
      <c r="O56" s="74">
        <f t="shared" ca="1" si="5"/>
        <v>45607</v>
      </c>
      <c r="P56" s="74">
        <f t="shared" si="6"/>
        <v>19328</v>
      </c>
      <c r="Q56" s="75">
        <v>45607</v>
      </c>
      <c r="R56" s="84" t="s">
        <v>1440</v>
      </c>
      <c r="S56" s="75">
        <v>19328</v>
      </c>
      <c r="T56" s="84" t="s">
        <v>1442</v>
      </c>
      <c r="U56" s="98">
        <f t="shared" si="7"/>
        <v>881492096</v>
      </c>
    </row>
    <row r="57" spans="1:21">
      <c r="A57" s="60" t="s">
        <v>1922</v>
      </c>
      <c r="B57" s="60" t="s">
        <v>1982</v>
      </c>
      <c r="C57" s="97">
        <v>47</v>
      </c>
      <c r="D57" s="84" t="str">
        <f t="shared" si="0"/>
        <v>3459608217</v>
      </c>
      <c r="E57" s="55">
        <v>5</v>
      </c>
      <c r="F57" s="73" t="str">
        <f t="shared" ca="1" si="1"/>
        <v>34,596</v>
      </c>
      <c r="G57" s="74"/>
      <c r="H57" s="52" t="str">
        <f t="shared" si="2"/>
        <v>08217</v>
      </c>
      <c r="I57" s="53" t="str">
        <f t="shared" si="3"/>
        <v>82170</v>
      </c>
      <c r="J57" s="55">
        <v>5</v>
      </c>
      <c r="K57" s="54" t="str">
        <f t="shared" si="4"/>
        <v>82,170</v>
      </c>
      <c r="L57" s="74">
        <v>5</v>
      </c>
      <c r="M57" s="74"/>
      <c r="N57" s="154">
        <v>47</v>
      </c>
      <c r="O57" s="74">
        <f t="shared" ca="1" si="5"/>
        <v>34596</v>
      </c>
      <c r="P57" s="74">
        <f t="shared" si="6"/>
        <v>82170</v>
      </c>
      <c r="Q57" s="75">
        <v>34596</v>
      </c>
      <c r="R57" s="84" t="s">
        <v>1440</v>
      </c>
      <c r="S57" s="75">
        <v>82170</v>
      </c>
      <c r="T57" s="84" t="s">
        <v>1442</v>
      </c>
      <c r="U57" s="98">
        <f t="shared" si="7"/>
        <v>2842753320</v>
      </c>
    </row>
    <row r="58" spans="1:21">
      <c r="A58" s="60" t="s">
        <v>1923</v>
      </c>
      <c r="B58" s="60" t="s">
        <v>1983</v>
      </c>
      <c r="C58" s="97">
        <v>48</v>
      </c>
      <c r="D58" s="84" t="str">
        <f t="shared" si="0"/>
        <v>6782931540</v>
      </c>
      <c r="E58" s="55">
        <v>5</v>
      </c>
      <c r="F58" s="73" t="str">
        <f t="shared" ca="1" si="1"/>
        <v>67,829</v>
      </c>
      <c r="G58" s="74"/>
      <c r="H58" s="52" t="str">
        <f t="shared" si="2"/>
        <v>31540</v>
      </c>
      <c r="I58" s="53" t="str">
        <f t="shared" si="3"/>
        <v>31540</v>
      </c>
      <c r="J58" s="55">
        <v>5</v>
      </c>
      <c r="K58" s="54" t="str">
        <f t="shared" si="4"/>
        <v>31,540</v>
      </c>
      <c r="L58" s="74">
        <v>7</v>
      </c>
      <c r="M58" s="74"/>
      <c r="N58" s="154">
        <v>48</v>
      </c>
      <c r="O58" s="74">
        <f t="shared" ca="1" si="5"/>
        <v>67829</v>
      </c>
      <c r="P58" s="74">
        <f t="shared" si="6"/>
        <v>31540</v>
      </c>
      <c r="Q58" s="75">
        <v>67829</v>
      </c>
      <c r="R58" s="84" t="s">
        <v>1440</v>
      </c>
      <c r="S58" s="75">
        <v>31540</v>
      </c>
      <c r="T58" s="84" t="s">
        <v>1442</v>
      </c>
      <c r="U58" s="98">
        <f t="shared" si="7"/>
        <v>2139326660</v>
      </c>
    </row>
    <row r="59" spans="1:21">
      <c r="A59" s="60" t="s">
        <v>1924</v>
      </c>
      <c r="B59" s="60" t="s">
        <v>1984</v>
      </c>
      <c r="C59" s="97">
        <v>49</v>
      </c>
      <c r="D59" s="84" t="str">
        <f t="shared" si="0"/>
        <v>5671820439</v>
      </c>
      <c r="E59" s="55">
        <v>5</v>
      </c>
      <c r="F59" s="73" t="str">
        <f t="shared" ca="1" si="1"/>
        <v>56,718</v>
      </c>
      <c r="G59" s="74"/>
      <c r="H59" s="52" t="str">
        <f t="shared" si="2"/>
        <v>20439</v>
      </c>
      <c r="I59" s="53" t="str">
        <f t="shared" si="3"/>
        <v>20439</v>
      </c>
      <c r="J59" s="55">
        <v>5</v>
      </c>
      <c r="K59" s="54" t="str">
        <f t="shared" si="4"/>
        <v>20,439</v>
      </c>
      <c r="L59" s="74">
        <v>2</v>
      </c>
      <c r="M59" s="74"/>
      <c r="N59" s="154">
        <v>49</v>
      </c>
      <c r="O59" s="74">
        <f t="shared" ca="1" si="5"/>
        <v>56718</v>
      </c>
      <c r="P59" s="74">
        <f t="shared" si="6"/>
        <v>20439</v>
      </c>
      <c r="Q59" s="75">
        <v>56718</v>
      </c>
      <c r="R59" s="84" t="s">
        <v>1440</v>
      </c>
      <c r="S59" s="75">
        <v>20439</v>
      </c>
      <c r="T59" s="84" t="s">
        <v>1442</v>
      </c>
      <c r="U59" s="98">
        <f t="shared" si="7"/>
        <v>1159259202</v>
      </c>
    </row>
    <row r="60" spans="1:21">
      <c r="A60" s="60" t="s">
        <v>1925</v>
      </c>
      <c r="B60" s="60" t="s">
        <v>1985</v>
      </c>
      <c r="C60" s="97">
        <v>50</v>
      </c>
      <c r="D60" s="84" t="str">
        <f t="shared" si="0"/>
        <v>2348597106</v>
      </c>
      <c r="E60" s="55">
        <v>5</v>
      </c>
      <c r="F60" s="73" t="str">
        <f t="shared" ca="1" si="1"/>
        <v>23,485</v>
      </c>
      <c r="G60" s="74"/>
      <c r="H60" s="52" t="str">
        <f t="shared" si="2"/>
        <v>97106</v>
      </c>
      <c r="I60" s="53" t="str">
        <f t="shared" si="3"/>
        <v>97106</v>
      </c>
      <c r="J60" s="55">
        <v>5</v>
      </c>
      <c r="K60" s="54" t="str">
        <f t="shared" si="4"/>
        <v>97,106</v>
      </c>
      <c r="L60" s="74">
        <v>8</v>
      </c>
      <c r="M60" s="74"/>
      <c r="N60" s="154">
        <v>50</v>
      </c>
      <c r="O60" s="74">
        <f t="shared" ca="1" si="5"/>
        <v>23485</v>
      </c>
      <c r="P60" s="74">
        <f t="shared" si="6"/>
        <v>97106</v>
      </c>
      <c r="Q60" s="75">
        <v>23485</v>
      </c>
      <c r="R60" s="84" t="s">
        <v>1440</v>
      </c>
      <c r="S60" s="75">
        <v>97106</v>
      </c>
      <c r="T60" s="84" t="s">
        <v>1442</v>
      </c>
      <c r="U60" s="98">
        <f t="shared" si="7"/>
        <v>2280534410</v>
      </c>
    </row>
    <row r="61" spans="1:21">
      <c r="A61" s="60" t="s">
        <v>1926</v>
      </c>
      <c r="B61" s="60" t="s">
        <v>1986</v>
      </c>
      <c r="C61" s="101">
        <v>51</v>
      </c>
      <c r="D61" s="83" t="str">
        <f t="shared" si="0"/>
        <v>7049568132</v>
      </c>
      <c r="E61" s="51">
        <v>6</v>
      </c>
      <c r="F61" s="67" t="str">
        <f t="shared" ca="1" si="1"/>
        <v>704,956</v>
      </c>
      <c r="G61" s="68"/>
      <c r="H61" s="49" t="str">
        <f t="shared" si="2"/>
        <v>1658742930</v>
      </c>
      <c r="I61" s="48" t="str">
        <f t="shared" si="3"/>
        <v>1658742930</v>
      </c>
      <c r="J61" s="51">
        <v>5</v>
      </c>
      <c r="K61" s="50" t="str">
        <f t="shared" si="4"/>
        <v>16,587</v>
      </c>
      <c r="L61" s="68"/>
      <c r="M61" s="68"/>
      <c r="N61" s="156">
        <v>51</v>
      </c>
      <c r="O61" s="68">
        <f t="shared" ca="1" si="5"/>
        <v>704956</v>
      </c>
      <c r="P61" s="68">
        <f t="shared" si="6"/>
        <v>16587</v>
      </c>
      <c r="Q61" s="69">
        <v>704956</v>
      </c>
      <c r="R61" s="83" t="s">
        <v>1440</v>
      </c>
      <c r="S61" s="69">
        <v>16587</v>
      </c>
      <c r="T61" s="83" t="s">
        <v>1442</v>
      </c>
      <c r="U61" s="102">
        <f t="shared" si="7"/>
        <v>11693105172</v>
      </c>
    </row>
    <row r="62" spans="1:21">
      <c r="A62" s="60" t="s">
        <v>1927</v>
      </c>
      <c r="B62" s="60" t="s">
        <v>1987</v>
      </c>
      <c r="C62" s="97">
        <v>52</v>
      </c>
      <c r="D62" s="84" t="str">
        <f t="shared" si="0"/>
        <v>4716235809</v>
      </c>
      <c r="E62" s="55">
        <v>6</v>
      </c>
      <c r="F62" s="73" t="str">
        <f t="shared" ca="1" si="1"/>
        <v>471,623</v>
      </c>
      <c r="G62" s="74"/>
      <c r="H62" s="52" t="str">
        <f t="shared" si="2"/>
        <v>3870964152</v>
      </c>
      <c r="I62" s="53" t="str">
        <f t="shared" si="3"/>
        <v>3870964152</v>
      </c>
      <c r="J62" s="55">
        <v>5</v>
      </c>
      <c r="K62" s="54" t="str">
        <f t="shared" si="4"/>
        <v>38,709</v>
      </c>
      <c r="L62" s="74"/>
      <c r="M62" s="74"/>
      <c r="N62" s="154">
        <v>52</v>
      </c>
      <c r="O62" s="74">
        <f t="shared" ca="1" si="5"/>
        <v>471623</v>
      </c>
      <c r="P62" s="74">
        <f t="shared" si="6"/>
        <v>38709</v>
      </c>
      <c r="Q62" s="75">
        <v>471623</v>
      </c>
      <c r="R62" s="84" t="s">
        <v>1440</v>
      </c>
      <c r="S62" s="75">
        <v>38709</v>
      </c>
      <c r="T62" s="84" t="s">
        <v>1442</v>
      </c>
      <c r="U62" s="98">
        <f t="shared" si="7"/>
        <v>18256054707</v>
      </c>
    </row>
    <row r="63" spans="1:21">
      <c r="A63" s="60" t="s">
        <v>1928</v>
      </c>
      <c r="B63" s="60" t="s">
        <v>1988</v>
      </c>
      <c r="C63" s="97">
        <v>53</v>
      </c>
      <c r="D63" s="84" t="str">
        <f t="shared" si="0"/>
        <v>9261780354</v>
      </c>
      <c r="E63" s="55">
        <v>6</v>
      </c>
      <c r="F63" s="73" t="str">
        <f t="shared" ca="1" si="1"/>
        <v>926,178</v>
      </c>
      <c r="G63" s="74"/>
      <c r="H63" s="52" t="str">
        <f t="shared" si="2"/>
        <v>8325419607</v>
      </c>
      <c r="I63" s="53" t="str">
        <f t="shared" si="3"/>
        <v>8325419607</v>
      </c>
      <c r="J63" s="55">
        <v>5</v>
      </c>
      <c r="K63" s="54" t="str">
        <f t="shared" si="4"/>
        <v>83,254</v>
      </c>
      <c r="L63" s="74"/>
      <c r="M63" s="74"/>
      <c r="N63" s="154">
        <v>53</v>
      </c>
      <c r="O63" s="74">
        <f t="shared" ca="1" si="5"/>
        <v>926178</v>
      </c>
      <c r="P63" s="74">
        <f t="shared" si="6"/>
        <v>83254</v>
      </c>
      <c r="Q63" s="75">
        <v>926178</v>
      </c>
      <c r="R63" s="84" t="s">
        <v>1440</v>
      </c>
      <c r="S63" s="75">
        <v>83254</v>
      </c>
      <c r="T63" s="84" t="s">
        <v>1442</v>
      </c>
      <c r="U63" s="98">
        <f t="shared" si="7"/>
        <v>77108023212</v>
      </c>
    </row>
    <row r="64" spans="1:21">
      <c r="A64" s="60" t="s">
        <v>1929</v>
      </c>
      <c r="B64" s="60" t="s">
        <v>1989</v>
      </c>
      <c r="C64" s="97">
        <v>54</v>
      </c>
      <c r="D64" s="84" t="str">
        <f t="shared" si="0"/>
        <v>6938457021</v>
      </c>
      <c r="E64" s="55">
        <v>6</v>
      </c>
      <c r="F64" s="73" t="str">
        <f t="shared" ca="1" si="1"/>
        <v>693,845</v>
      </c>
      <c r="G64" s="74"/>
      <c r="H64" s="52" t="str">
        <f t="shared" si="2"/>
        <v>4981075263</v>
      </c>
      <c r="I64" s="53" t="str">
        <f t="shared" si="3"/>
        <v>4981075263</v>
      </c>
      <c r="J64" s="55">
        <v>5</v>
      </c>
      <c r="K64" s="54" t="str">
        <f t="shared" si="4"/>
        <v>49,810</v>
      </c>
      <c r="L64" s="74"/>
      <c r="M64" s="74"/>
      <c r="N64" s="154">
        <v>54</v>
      </c>
      <c r="O64" s="74">
        <f t="shared" ca="1" si="5"/>
        <v>693845</v>
      </c>
      <c r="P64" s="74">
        <f t="shared" si="6"/>
        <v>49810</v>
      </c>
      <c r="Q64" s="75">
        <v>693845</v>
      </c>
      <c r="R64" s="84" t="s">
        <v>1440</v>
      </c>
      <c r="S64" s="75">
        <v>49810</v>
      </c>
      <c r="T64" s="84" t="s">
        <v>1442</v>
      </c>
      <c r="U64" s="98">
        <f t="shared" si="7"/>
        <v>34560419450</v>
      </c>
    </row>
    <row r="65" spans="1:21">
      <c r="A65" s="60" t="s">
        <v>1930</v>
      </c>
      <c r="B65" s="60" t="s">
        <v>1990</v>
      </c>
      <c r="C65" s="99">
        <v>55</v>
      </c>
      <c r="D65" s="85" t="str">
        <f t="shared" si="0"/>
        <v>1483902576</v>
      </c>
      <c r="E65" s="59">
        <v>6</v>
      </c>
      <c r="F65" s="77" t="str">
        <f t="shared" ca="1" si="1"/>
        <v>148,390</v>
      </c>
      <c r="G65" s="78"/>
      <c r="H65" s="56" t="str">
        <f t="shared" si="2"/>
        <v>0547631829</v>
      </c>
      <c r="I65" s="57" t="str">
        <f t="shared" si="3"/>
        <v>5476318290</v>
      </c>
      <c r="J65" s="59">
        <v>5</v>
      </c>
      <c r="K65" s="58" t="str">
        <f t="shared" si="4"/>
        <v>54,763</v>
      </c>
      <c r="L65" s="78"/>
      <c r="M65" s="78"/>
      <c r="N65" s="155">
        <v>55</v>
      </c>
      <c r="O65" s="78">
        <f t="shared" ca="1" si="5"/>
        <v>148390</v>
      </c>
      <c r="P65" s="78">
        <f t="shared" si="6"/>
        <v>54763</v>
      </c>
      <c r="Q65" s="79">
        <v>148390</v>
      </c>
      <c r="R65" s="85" t="s">
        <v>1440</v>
      </c>
      <c r="S65" s="79">
        <v>54763</v>
      </c>
      <c r="T65" s="85" t="s">
        <v>1442</v>
      </c>
      <c r="U65" s="100">
        <f t="shared" si="7"/>
        <v>8126281570</v>
      </c>
    </row>
    <row r="66" spans="1:21">
      <c r="A66" s="60" t="s">
        <v>1931</v>
      </c>
      <c r="B66" s="60" t="s">
        <v>1991</v>
      </c>
      <c r="C66" s="97">
        <v>56</v>
      </c>
      <c r="D66" s="84" t="str">
        <f t="shared" si="0"/>
        <v>3728914650</v>
      </c>
      <c r="E66" s="55">
        <v>6</v>
      </c>
      <c r="F66" s="73" t="str">
        <f t="shared" ca="1" si="1"/>
        <v>372,891</v>
      </c>
      <c r="G66" s="74"/>
      <c r="H66" s="52" t="str">
        <f t="shared" si="2"/>
        <v>9436520718</v>
      </c>
      <c r="I66" s="53" t="str">
        <f t="shared" si="3"/>
        <v>9436520718</v>
      </c>
      <c r="J66" s="55">
        <v>5</v>
      </c>
      <c r="K66" s="54" t="str">
        <f t="shared" si="4"/>
        <v>94,365</v>
      </c>
      <c r="L66" s="74"/>
      <c r="M66" s="74"/>
      <c r="N66" s="154">
        <v>56</v>
      </c>
      <c r="O66" s="74">
        <f t="shared" ca="1" si="5"/>
        <v>372891</v>
      </c>
      <c r="P66" s="74">
        <f t="shared" si="6"/>
        <v>94365</v>
      </c>
      <c r="Q66" s="75">
        <v>372891</v>
      </c>
      <c r="R66" s="84" t="s">
        <v>1440</v>
      </c>
      <c r="S66" s="75">
        <v>94365</v>
      </c>
      <c r="T66" s="84" t="s">
        <v>1442</v>
      </c>
      <c r="U66" s="98">
        <f t="shared" si="7"/>
        <v>35187859215</v>
      </c>
    </row>
    <row r="67" spans="1:21">
      <c r="A67" s="60" t="s">
        <v>1932</v>
      </c>
      <c r="B67" s="60" t="s">
        <v>1992</v>
      </c>
      <c r="C67" s="97">
        <v>57</v>
      </c>
      <c r="D67" s="84" t="str">
        <f t="shared" si="0"/>
        <v>2594013687</v>
      </c>
      <c r="E67" s="55">
        <v>6</v>
      </c>
      <c r="F67" s="73" t="str">
        <f t="shared" ca="1" si="1"/>
        <v>259,401</v>
      </c>
      <c r="G67" s="74"/>
      <c r="H67" s="52" t="str">
        <f t="shared" si="2"/>
        <v>2769853041</v>
      </c>
      <c r="I67" s="53" t="str">
        <f t="shared" si="3"/>
        <v>2769853041</v>
      </c>
      <c r="J67" s="55">
        <v>5</v>
      </c>
      <c r="K67" s="54" t="str">
        <f t="shared" si="4"/>
        <v>27,698</v>
      </c>
      <c r="L67" s="74"/>
      <c r="M67" s="74"/>
      <c r="N67" s="154">
        <v>57</v>
      </c>
      <c r="O67" s="74">
        <f t="shared" ca="1" si="5"/>
        <v>259401</v>
      </c>
      <c r="P67" s="74">
        <f t="shared" si="6"/>
        <v>27698</v>
      </c>
      <c r="Q67" s="75">
        <v>259401</v>
      </c>
      <c r="R67" s="84" t="s">
        <v>1440</v>
      </c>
      <c r="S67" s="75">
        <v>27698</v>
      </c>
      <c r="T67" s="84" t="s">
        <v>1442</v>
      </c>
      <c r="U67" s="98">
        <f t="shared" si="7"/>
        <v>7184888898</v>
      </c>
    </row>
    <row r="68" spans="1:21">
      <c r="A68" s="60" t="s">
        <v>1933</v>
      </c>
      <c r="B68" s="60" t="s">
        <v>1993</v>
      </c>
      <c r="C68" s="97">
        <v>58</v>
      </c>
      <c r="D68" s="84" t="str">
        <f t="shared" si="0"/>
        <v>3605124798</v>
      </c>
      <c r="E68" s="55">
        <v>6</v>
      </c>
      <c r="F68" s="73" t="str">
        <f t="shared" ca="1" si="1"/>
        <v>360,512</v>
      </c>
      <c r="G68" s="74"/>
      <c r="H68" s="52" t="str">
        <f t="shared" si="2"/>
        <v>7214308596</v>
      </c>
      <c r="I68" s="53" t="str">
        <f t="shared" si="3"/>
        <v>7214308596</v>
      </c>
      <c r="J68" s="55">
        <v>5</v>
      </c>
      <c r="K68" s="54" t="str">
        <f t="shared" si="4"/>
        <v>72,143</v>
      </c>
      <c r="L68" s="74"/>
      <c r="M68" s="74"/>
      <c r="N68" s="154">
        <v>58</v>
      </c>
      <c r="O68" s="74">
        <f t="shared" ca="1" si="5"/>
        <v>360512</v>
      </c>
      <c r="P68" s="74">
        <f t="shared" si="6"/>
        <v>72143</v>
      </c>
      <c r="Q68" s="75">
        <v>360512</v>
      </c>
      <c r="R68" s="84" t="s">
        <v>1440</v>
      </c>
      <c r="S68" s="75">
        <v>72143</v>
      </c>
      <c r="T68" s="84" t="s">
        <v>1442</v>
      </c>
      <c r="U68" s="98">
        <f t="shared" si="7"/>
        <v>26008417216</v>
      </c>
    </row>
    <row r="69" spans="1:21">
      <c r="A69" s="55" t="s">
        <v>1934</v>
      </c>
      <c r="B69" s="55" t="s">
        <v>1994</v>
      </c>
      <c r="C69" s="97">
        <v>59</v>
      </c>
      <c r="D69" s="84" t="str">
        <f t="shared" si="0"/>
        <v>5827346910</v>
      </c>
      <c r="E69" s="55">
        <v>6</v>
      </c>
      <c r="F69" s="73" t="str">
        <f t="shared" ca="1" si="1"/>
        <v>582,734</v>
      </c>
      <c r="G69" s="74"/>
      <c r="H69" s="52" t="str">
        <f t="shared" si="2"/>
        <v>6103297485</v>
      </c>
      <c r="I69" s="53" t="str">
        <f t="shared" si="3"/>
        <v>6103297485</v>
      </c>
      <c r="J69" s="55">
        <v>5</v>
      </c>
      <c r="K69" s="54" t="str">
        <f t="shared" si="4"/>
        <v>61,032</v>
      </c>
      <c r="L69" s="74"/>
      <c r="M69" s="74"/>
      <c r="N69" s="154">
        <v>59</v>
      </c>
      <c r="O69" s="74">
        <f t="shared" ca="1" si="5"/>
        <v>582734</v>
      </c>
      <c r="P69" s="74">
        <f t="shared" si="6"/>
        <v>61032</v>
      </c>
      <c r="Q69" s="75">
        <v>582734</v>
      </c>
      <c r="R69" s="84" t="s">
        <v>1440</v>
      </c>
      <c r="S69" s="75">
        <v>61032</v>
      </c>
      <c r="T69" s="84" t="s">
        <v>1442</v>
      </c>
      <c r="U69" s="98">
        <f t="shared" si="7"/>
        <v>35565421488</v>
      </c>
    </row>
    <row r="70" spans="1:21" ht="14.25" thickBot="1">
      <c r="A70" s="61" t="s">
        <v>1935</v>
      </c>
      <c r="B70" s="61" t="s">
        <v>1995</v>
      </c>
      <c r="C70" s="103">
        <v>60</v>
      </c>
      <c r="D70" s="112" t="str">
        <f t="shared" si="0"/>
        <v>8150679243</v>
      </c>
      <c r="E70" s="104">
        <v>6</v>
      </c>
      <c r="F70" s="105" t="str">
        <f t="shared" ca="1" si="1"/>
        <v>815,067</v>
      </c>
      <c r="G70" s="106"/>
      <c r="H70" s="107" t="str">
        <f t="shared" si="2"/>
        <v>5092186374</v>
      </c>
      <c r="I70" s="108" t="str">
        <f t="shared" si="3"/>
        <v>5092186374</v>
      </c>
      <c r="J70" s="104">
        <v>5</v>
      </c>
      <c r="K70" s="109" t="str">
        <f t="shared" si="4"/>
        <v>50,921</v>
      </c>
      <c r="L70" s="106"/>
      <c r="M70" s="106"/>
      <c r="N70" s="157">
        <v>60</v>
      </c>
      <c r="O70" s="106">
        <f t="shared" ca="1" si="5"/>
        <v>815067</v>
      </c>
      <c r="P70" s="106">
        <f t="shared" si="6"/>
        <v>50921</v>
      </c>
      <c r="Q70" s="111">
        <v>815067</v>
      </c>
      <c r="R70" s="112" t="s">
        <v>1440</v>
      </c>
      <c r="S70" s="111">
        <v>50921</v>
      </c>
      <c r="T70" s="112" t="s">
        <v>1442</v>
      </c>
      <c r="U70" s="113">
        <f t="shared" si="7"/>
        <v>41504026707</v>
      </c>
    </row>
    <row r="71" spans="1:21" ht="14.25" thickTop="1">
      <c r="C71" s="64"/>
      <c r="F71" s="80"/>
      <c r="G71" s="46"/>
      <c r="H71" s="16"/>
      <c r="I71" s="12"/>
      <c r="J71" s="12"/>
      <c r="K71" s="47"/>
      <c r="L71" s="46"/>
    </row>
    <row r="72" spans="1:21">
      <c r="C72" s="64"/>
      <c r="F72" s="80"/>
      <c r="G72" s="46"/>
      <c r="H72" s="16"/>
      <c r="I72" s="12"/>
      <c r="J72" s="12"/>
      <c r="K72" s="47"/>
      <c r="L72" s="46"/>
    </row>
    <row r="73" spans="1:21">
      <c r="C73" s="64"/>
      <c r="F73" s="80"/>
      <c r="G73" s="46"/>
      <c r="H73" s="16"/>
      <c r="I73" s="12"/>
      <c r="J73" s="12"/>
      <c r="K73" s="47"/>
      <c r="L73" s="46"/>
    </row>
    <row r="74" spans="1:21">
      <c r="C74" s="64"/>
      <c r="F74" s="80"/>
      <c r="G74" s="46"/>
      <c r="H74" s="16"/>
      <c r="I74" s="12"/>
      <c r="J74" s="12"/>
      <c r="K74" s="47"/>
      <c r="L74" s="46"/>
    </row>
    <row r="75" spans="1:21">
      <c r="C75" s="64"/>
      <c r="F75" s="80"/>
      <c r="G75" s="46"/>
      <c r="H75" s="16"/>
      <c r="I75" s="12"/>
      <c r="J75" s="12"/>
      <c r="K75" s="47"/>
      <c r="L75" s="46"/>
    </row>
    <row r="76" spans="1:21">
      <c r="C76" s="64"/>
      <c r="F76" s="80"/>
      <c r="G76" s="46"/>
      <c r="H76" s="16"/>
      <c r="I76" s="12"/>
      <c r="J76" s="12"/>
      <c r="K76" s="47"/>
      <c r="L76" s="46"/>
    </row>
    <row r="77" spans="1:21">
      <c r="C77" s="64"/>
      <c r="F77" s="80"/>
      <c r="G77" s="46"/>
      <c r="H77" s="16"/>
      <c r="I77" s="12"/>
      <c r="J77" s="12"/>
      <c r="K77" s="47"/>
      <c r="L77" s="46"/>
    </row>
    <row r="78" spans="1:21">
      <c r="C78" s="64"/>
      <c r="F78" s="80"/>
      <c r="G78" s="46"/>
      <c r="H78" s="16"/>
      <c r="I78" s="12"/>
      <c r="J78" s="12"/>
      <c r="K78" s="47"/>
      <c r="L78" s="46"/>
    </row>
    <row r="79" spans="1:21">
      <c r="C79" s="64"/>
      <c r="F79" s="80"/>
      <c r="G79" s="46"/>
      <c r="H79" s="16"/>
      <c r="I79" s="12"/>
      <c r="J79" s="12"/>
      <c r="K79" s="47"/>
      <c r="L79" s="46"/>
    </row>
    <row r="80" spans="1:21">
      <c r="C80" s="64"/>
      <c r="F80" s="80"/>
      <c r="G80" s="46"/>
      <c r="H80" s="16"/>
      <c r="I80" s="12"/>
      <c r="J80" s="12"/>
      <c r="K80" s="47"/>
      <c r="L80" s="46"/>
    </row>
    <row r="81" spans="3:12">
      <c r="C81" s="64"/>
      <c r="F81" s="80"/>
      <c r="G81" s="46"/>
      <c r="H81" s="16"/>
      <c r="I81" s="12"/>
      <c r="J81" s="12"/>
      <c r="K81" s="47"/>
      <c r="L81" s="46"/>
    </row>
    <row r="82" spans="3:12">
      <c r="C82" s="64"/>
      <c r="F82" s="80"/>
      <c r="G82" s="46"/>
      <c r="H82" s="16"/>
      <c r="I82" s="12"/>
      <c r="J82" s="12"/>
      <c r="K82" s="47"/>
      <c r="L82" s="46"/>
    </row>
    <row r="83" spans="3:12">
      <c r="C83" s="64"/>
      <c r="F83" s="80"/>
      <c r="G83" s="46"/>
      <c r="H83" s="16"/>
      <c r="I83" s="12"/>
      <c r="J83" s="12"/>
      <c r="K83" s="47"/>
      <c r="L83" s="46"/>
    </row>
    <row r="84" spans="3:12">
      <c r="C84" s="64"/>
      <c r="F84" s="80"/>
      <c r="G84" s="46"/>
      <c r="H84" s="16"/>
      <c r="I84" s="12"/>
      <c r="J84" s="12"/>
      <c r="K84" s="47"/>
      <c r="L84" s="46"/>
    </row>
    <row r="85" spans="3:12">
      <c r="C85" s="64"/>
      <c r="F85" s="80"/>
      <c r="G85" s="46"/>
      <c r="H85" s="16"/>
      <c r="I85" s="12"/>
      <c r="J85" s="12"/>
      <c r="K85" s="47"/>
      <c r="L85" s="46"/>
    </row>
    <row r="86" spans="3:12">
      <c r="C86" s="64"/>
      <c r="F86" s="80"/>
      <c r="G86" s="46"/>
      <c r="H86" s="16"/>
      <c r="I86" s="12"/>
      <c r="J86" s="12"/>
      <c r="K86" s="47"/>
      <c r="L86" s="46"/>
    </row>
    <row r="87" spans="3:12">
      <c r="C87" s="64"/>
      <c r="F87" s="80"/>
      <c r="G87" s="46"/>
      <c r="H87" s="16"/>
      <c r="I87" s="12"/>
      <c r="J87" s="12"/>
      <c r="K87" s="47"/>
      <c r="L87" s="46"/>
    </row>
    <row r="88" spans="3:12">
      <c r="C88" s="64"/>
      <c r="F88" s="80"/>
      <c r="G88" s="46"/>
      <c r="H88" s="16"/>
      <c r="I88" s="12"/>
      <c r="J88" s="12"/>
      <c r="K88" s="47"/>
      <c r="L88" s="46"/>
    </row>
    <row r="89" spans="3:12">
      <c r="C89" s="64"/>
      <c r="F89" s="80"/>
      <c r="G89" s="46"/>
      <c r="H89" s="16"/>
      <c r="I89" s="12"/>
      <c r="J89" s="12"/>
      <c r="K89" s="47"/>
      <c r="L89" s="46"/>
    </row>
    <row r="90" spans="3:12">
      <c r="C90" s="64"/>
      <c r="F90" s="80"/>
      <c r="G90" s="46"/>
      <c r="H90" s="16"/>
      <c r="I90" s="12"/>
      <c r="J90" s="12"/>
      <c r="K90" s="47"/>
      <c r="L90" s="46"/>
    </row>
    <row r="91" spans="3:12">
      <c r="C91" s="64"/>
      <c r="F91" s="80"/>
      <c r="G91" s="46"/>
      <c r="H91" s="16"/>
      <c r="I91" s="12"/>
      <c r="J91" s="12"/>
      <c r="K91" s="47"/>
      <c r="L91" s="46"/>
    </row>
    <row r="92" spans="3:12">
      <c r="C92" s="64"/>
      <c r="F92" s="80"/>
      <c r="G92" s="46"/>
      <c r="H92" s="16"/>
      <c r="I92" s="12"/>
      <c r="J92" s="12"/>
      <c r="K92" s="47"/>
      <c r="L92" s="46"/>
    </row>
    <row r="93" spans="3:12">
      <c r="C93" s="64"/>
      <c r="F93" s="80"/>
      <c r="G93" s="46"/>
      <c r="H93" s="16"/>
      <c r="I93" s="12"/>
      <c r="J93" s="12"/>
      <c r="K93" s="47"/>
      <c r="L93" s="46"/>
    </row>
    <row r="94" spans="3:12">
      <c r="C94" s="64"/>
      <c r="F94" s="80"/>
      <c r="G94" s="46"/>
      <c r="H94" s="16"/>
      <c r="I94" s="12"/>
      <c r="J94" s="12"/>
      <c r="K94" s="47"/>
      <c r="L94" s="46"/>
    </row>
    <row r="95" spans="3:12">
      <c r="C95" s="64"/>
      <c r="F95" s="80"/>
      <c r="G95" s="46"/>
      <c r="H95" s="16"/>
      <c r="I95" s="12"/>
      <c r="J95" s="12"/>
      <c r="K95" s="47"/>
      <c r="L95" s="46"/>
    </row>
    <row r="96" spans="3:12">
      <c r="C96" s="64"/>
      <c r="F96" s="80"/>
      <c r="G96" s="46"/>
      <c r="H96" s="16"/>
      <c r="I96" s="12"/>
      <c r="J96" s="12"/>
      <c r="K96" s="47"/>
      <c r="L96" s="46"/>
    </row>
    <row r="97" spans="3:12">
      <c r="C97" s="64"/>
      <c r="F97" s="80"/>
      <c r="G97" s="46"/>
      <c r="H97" s="16"/>
      <c r="I97" s="12"/>
      <c r="J97" s="12"/>
      <c r="K97" s="47"/>
      <c r="L97" s="46"/>
    </row>
    <row r="98" spans="3:12">
      <c r="C98" s="64"/>
      <c r="F98" s="80"/>
      <c r="G98" s="46"/>
      <c r="H98" s="16"/>
      <c r="I98" s="12"/>
      <c r="J98" s="12"/>
      <c r="K98" s="47"/>
      <c r="L98" s="46"/>
    </row>
    <row r="99" spans="3:12">
      <c r="C99" s="64"/>
      <c r="F99" s="80"/>
      <c r="G99" s="46"/>
      <c r="H99" s="16"/>
      <c r="I99" s="12"/>
      <c r="J99" s="12"/>
      <c r="K99" s="47"/>
      <c r="L99" s="46"/>
    </row>
    <row r="100" spans="3:12">
      <c r="C100" s="64"/>
      <c r="F100" s="80"/>
      <c r="G100" s="46"/>
      <c r="H100" s="16"/>
      <c r="I100" s="12"/>
      <c r="J100" s="12"/>
      <c r="K100" s="47"/>
      <c r="L100" s="46"/>
    </row>
    <row r="101" spans="3:12">
      <c r="C101" s="64"/>
      <c r="F101" s="80"/>
      <c r="G101" s="46"/>
      <c r="H101" s="16"/>
      <c r="I101" s="12"/>
      <c r="J101" s="12"/>
      <c r="K101" s="47"/>
      <c r="L101" s="46"/>
    </row>
    <row r="102" spans="3:12">
      <c r="C102" s="64"/>
      <c r="F102" s="80"/>
      <c r="G102" s="46"/>
      <c r="H102" s="16"/>
      <c r="I102" s="12"/>
      <c r="J102" s="12"/>
      <c r="K102" s="47"/>
      <c r="L102" s="46"/>
    </row>
    <row r="103" spans="3:12">
      <c r="C103" s="64"/>
      <c r="F103" s="80"/>
      <c r="G103" s="46"/>
      <c r="H103" s="16"/>
      <c r="I103" s="12"/>
      <c r="J103" s="12"/>
      <c r="K103" s="47"/>
      <c r="L103" s="46"/>
    </row>
    <row r="104" spans="3:12">
      <c r="C104" s="64"/>
      <c r="F104" s="80"/>
      <c r="G104" s="46"/>
      <c r="H104" s="16"/>
      <c r="I104" s="12"/>
      <c r="J104" s="12"/>
      <c r="K104" s="47"/>
      <c r="L104" s="46"/>
    </row>
    <row r="105" spans="3:12">
      <c r="C105" s="64"/>
      <c r="F105" s="80"/>
      <c r="G105" s="46"/>
      <c r="H105" s="16"/>
      <c r="I105" s="12"/>
      <c r="J105" s="12"/>
      <c r="K105" s="47"/>
      <c r="L105" s="46"/>
    </row>
    <row r="106" spans="3:12">
      <c r="C106" s="64"/>
      <c r="F106" s="80"/>
      <c r="G106" s="46"/>
      <c r="H106" s="16"/>
      <c r="I106" s="12"/>
      <c r="J106" s="12"/>
      <c r="K106" s="47"/>
      <c r="L106" s="46"/>
    </row>
    <row r="107" spans="3:12">
      <c r="C107" s="64"/>
      <c r="F107" s="80"/>
      <c r="G107" s="46"/>
      <c r="H107" s="16"/>
      <c r="I107" s="12"/>
      <c r="J107" s="12"/>
      <c r="K107" s="47"/>
      <c r="L107" s="46"/>
    </row>
    <row r="108" spans="3:12">
      <c r="C108" s="64"/>
      <c r="F108" s="80"/>
      <c r="G108" s="46"/>
      <c r="H108" s="16"/>
      <c r="I108" s="12"/>
      <c r="J108" s="12"/>
      <c r="K108" s="47"/>
      <c r="L108" s="46"/>
    </row>
    <row r="109" spans="3:12">
      <c r="C109" s="64"/>
      <c r="F109" s="80"/>
      <c r="G109" s="46"/>
      <c r="H109" s="16"/>
      <c r="I109" s="12"/>
      <c r="J109" s="12"/>
      <c r="K109" s="47"/>
      <c r="L109" s="46"/>
    </row>
    <row r="110" spans="3:12">
      <c r="C110" s="64"/>
      <c r="F110" s="80"/>
      <c r="G110" s="46"/>
      <c r="H110" s="16"/>
      <c r="I110" s="12"/>
      <c r="J110" s="12"/>
      <c r="K110" s="47"/>
      <c r="L110" s="81"/>
    </row>
    <row r="111" spans="3:12">
      <c r="F111" s="46"/>
      <c r="G111" s="46"/>
      <c r="H111" s="12"/>
      <c r="I111" s="12"/>
      <c r="J111" s="12"/>
      <c r="K111" s="46"/>
      <c r="L111" s="82"/>
    </row>
  </sheetData>
  <sheetProtection password="97B0" sheet="1" objects="1" scenarios="1"/>
  <mergeCells count="1">
    <mergeCell ref="C1:S1"/>
  </mergeCells>
  <phoneticPr fontId="6"/>
  <conditionalFormatting sqref="H11:I110 D10:D11 K11:K110">
    <cfRule type="expression" dxfId="6" priority="1" stopIfTrue="1">
      <formula>MOD($A10,5)=0</formula>
    </cfRule>
  </conditionalFormatting>
  <dataValidations count="1">
    <dataValidation imeMode="off" allowBlank="1" showInputMessage="1" showErrorMessage="1" sqref="Q2:Q3"/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112"/>
  <sheetViews>
    <sheetView showGridLines="0" showRowColHeaders="0" topLeftCell="C1" workbookViewId="0">
      <selection activeCell="J4" sqref="J4"/>
    </sheetView>
  </sheetViews>
  <sheetFormatPr defaultRowHeight="13.5"/>
  <cols>
    <col min="1" max="1" width="11.625" style="11" hidden="1" customWidth="1"/>
    <col min="2" max="2" width="12.75" style="11" hidden="1" customWidth="1"/>
    <col min="3" max="3" width="4.5" customWidth="1"/>
    <col min="4" max="4" width="11.625" style="11" hidden="1" customWidth="1"/>
    <col min="5" max="5" width="5.25" style="11" hidden="1" customWidth="1"/>
    <col min="6" max="6" width="11.625" hidden="1" customWidth="1"/>
    <col min="7" max="7" width="4" hidden="1" customWidth="1"/>
    <col min="8" max="9" width="11.625" style="11" hidden="1" customWidth="1"/>
    <col min="10" max="10" width="5.25" style="11" hidden="1" customWidth="1"/>
    <col min="11" max="11" width="11.625" hidden="1" customWidth="1"/>
    <col min="12" max="12" width="9" hidden="1" customWidth="1"/>
    <col min="13" max="13" width="9.25" style="11" hidden="1" customWidth="1"/>
    <col min="14" max="14" width="4.125" hidden="1" customWidth="1"/>
    <col min="15" max="16" width="9" hidden="1" customWidth="1"/>
    <col min="17" max="17" width="22.375" customWidth="1"/>
    <col min="18" max="18" width="5" customWidth="1"/>
    <col min="19" max="19" width="10.75" customWidth="1"/>
    <col min="20" max="20" width="5" customWidth="1"/>
    <col min="21" max="21" width="18" customWidth="1"/>
  </cols>
  <sheetData>
    <row r="1" spans="1:21">
      <c r="C1" s="420" t="str">
        <f>HYPERLINK("#実行メニュー!C15","◆実行メニューへ戻る(ｸﾘｯｸ)")</f>
        <v>◆実行メニューへ戻る(ｸﾘｯｸ)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135"/>
      <c r="T1" s="135"/>
    </row>
    <row r="2" spans="1:21" ht="13.5" customHeight="1">
      <c r="B2" s="45"/>
      <c r="C2" s="45"/>
      <c r="D2" s="45"/>
      <c r="E2" s="45"/>
      <c r="F2" s="45"/>
      <c r="P2" s="135"/>
      <c r="Q2" s="46"/>
      <c r="R2" s="46"/>
      <c r="S2" s="46"/>
      <c r="T2" s="46"/>
    </row>
    <row r="3" spans="1:21" ht="13.5" customHeight="1">
      <c r="B3" s="45"/>
      <c r="C3" s="45"/>
      <c r="D3" s="45"/>
      <c r="E3" s="45"/>
      <c r="F3" s="45"/>
      <c r="P3" s="135"/>
      <c r="Q3" s="46"/>
      <c r="R3" s="46"/>
      <c r="S3" s="46"/>
      <c r="T3" s="158" t="s">
        <v>1844</v>
      </c>
      <c r="U3" s="17"/>
    </row>
    <row r="4" spans="1:21">
      <c r="P4" s="135"/>
      <c r="Q4" s="135"/>
      <c r="R4" s="136"/>
      <c r="S4" s="135"/>
      <c r="T4" s="114" t="s">
        <v>1455</v>
      </c>
      <c r="U4" s="17" t="s">
        <v>1454</v>
      </c>
    </row>
    <row r="5" spans="1:21">
      <c r="T5" s="114"/>
      <c r="U5" s="17"/>
    </row>
    <row r="7" spans="1:21">
      <c r="E7" s="11" t="s">
        <v>448</v>
      </c>
      <c r="J7" s="15" t="s">
        <v>431</v>
      </c>
    </row>
    <row r="8" spans="1:21">
      <c r="A8" s="11" t="s">
        <v>440</v>
      </c>
      <c r="B8" s="11" t="s">
        <v>441</v>
      </c>
      <c r="C8" s="13" t="s">
        <v>425</v>
      </c>
      <c r="D8" s="11" t="s">
        <v>428</v>
      </c>
      <c r="E8" s="11" t="s">
        <v>444</v>
      </c>
      <c r="F8" s="21" t="s">
        <v>449</v>
      </c>
      <c r="H8" s="11" t="s">
        <v>429</v>
      </c>
      <c r="I8" s="11" t="s">
        <v>430</v>
      </c>
      <c r="J8" s="15" t="s">
        <v>444</v>
      </c>
      <c r="K8" s="20" t="s">
        <v>427</v>
      </c>
      <c r="L8" s="11" t="s">
        <v>432</v>
      </c>
      <c r="N8" s="13" t="s">
        <v>425</v>
      </c>
      <c r="O8" s="1" t="s">
        <v>449</v>
      </c>
      <c r="P8" s="11" t="s">
        <v>427</v>
      </c>
      <c r="Q8" s="17"/>
      <c r="R8" s="1"/>
      <c r="S8" s="1"/>
      <c r="T8" s="17"/>
      <c r="U8" s="17"/>
    </row>
    <row r="9" spans="1:21">
      <c r="Q9" s="1" t="s">
        <v>1458</v>
      </c>
      <c r="R9" s="1" t="s">
        <v>1453</v>
      </c>
      <c r="S9" s="164" t="s">
        <v>449</v>
      </c>
      <c r="T9" s="1" t="s">
        <v>1443</v>
      </c>
      <c r="U9" s="164" t="s">
        <v>427</v>
      </c>
    </row>
    <row r="10" spans="1:21" ht="14.25" thickBot="1">
      <c r="D10" s="12"/>
    </row>
    <row r="11" spans="1:21">
      <c r="A11" s="197" t="s">
        <v>1996</v>
      </c>
      <c r="B11" s="197" t="s">
        <v>2096</v>
      </c>
      <c r="C11" s="86">
        <v>1</v>
      </c>
      <c r="D11" s="137" t="str">
        <f t="shared" ref="D11:D42" si="0">IF(LEFT(A11,E11)="10",RIGHT(A11,1)&amp;LEFT(A11,LEN(A11)-1),IF(LEFT(A11,1)="0",RIGHT(A11,LEN(A11)-1)&amp;LEFT(A11,1),A11))</f>
        <v>7859043162</v>
      </c>
      <c r="E11" s="88">
        <v>1</v>
      </c>
      <c r="F11" s="89" t="str">
        <f t="shared" ref="F11:F42" ca="1" si="1">IF(AND(E11=1,OR(LEFT(D11,1)="1",LEFT(D11,1)="0")),INT(RAND()*8+2),FIXED(LEFTB(D11,E11),0))</f>
        <v>7</v>
      </c>
      <c r="G11" s="90"/>
      <c r="H11" s="91" t="str">
        <f t="shared" ref="H11:H42" si="2">IF(LEN(D11)-E11&gt;=J11,RIGHT(D11,LEN(D11)-E11),B11)</f>
        <v>859043162</v>
      </c>
      <c r="I11" s="87" t="str">
        <f t="shared" ref="I11:I42" si="3">IF(LEFT(H11,J11)="10",RIGHT(H11,1)&amp;LEFT(H11,LEN(H11)-1),IF(LEFT(H11,1)="0",RIGHT(H11,LEN(H11)-1)&amp;LEFT(H11,1),H11))</f>
        <v>859043162</v>
      </c>
      <c r="J11" s="88">
        <v>2</v>
      </c>
      <c r="K11" s="139" t="str">
        <f t="shared" ref="K11:K42" si="4">IF(J11=1,L11,FIXED(LEFTB(I11,J11),0))</f>
        <v>85</v>
      </c>
      <c r="L11" s="90">
        <v>4</v>
      </c>
      <c r="M11" s="138"/>
      <c r="N11" s="93">
        <v>1</v>
      </c>
      <c r="O11" s="138">
        <f ca="1">VALUE(F11)</f>
        <v>7</v>
      </c>
      <c r="P11" s="138">
        <f>VALUE(K11)</f>
        <v>85</v>
      </c>
      <c r="Q11" s="140">
        <f>S11*U11</f>
        <v>595</v>
      </c>
      <c r="R11" s="95" t="s">
        <v>1453</v>
      </c>
      <c r="S11" s="94">
        <v>7</v>
      </c>
      <c r="T11" s="95" t="s">
        <v>1442</v>
      </c>
      <c r="U11" s="159">
        <v>85</v>
      </c>
    </row>
    <row r="12" spans="1:21">
      <c r="A12" s="198" t="s">
        <v>1997</v>
      </c>
      <c r="B12" s="199" t="s">
        <v>2097</v>
      </c>
      <c r="C12" s="97">
        <v>2</v>
      </c>
      <c r="D12" s="84" t="str">
        <f t="shared" si="0"/>
        <v>4526710839</v>
      </c>
      <c r="E12" s="55">
        <v>1</v>
      </c>
      <c r="F12" s="73" t="str">
        <f t="shared" ca="1" si="1"/>
        <v>4</v>
      </c>
      <c r="G12" s="74"/>
      <c r="H12" s="52" t="str">
        <f t="shared" si="2"/>
        <v>526710839</v>
      </c>
      <c r="I12" s="53" t="str">
        <f t="shared" si="3"/>
        <v>526710839</v>
      </c>
      <c r="J12" s="55">
        <v>2</v>
      </c>
      <c r="K12" s="142" t="str">
        <f t="shared" si="4"/>
        <v>52</v>
      </c>
      <c r="L12" s="74">
        <v>3</v>
      </c>
      <c r="M12" s="141"/>
      <c r="N12" s="72">
        <v>2</v>
      </c>
      <c r="O12" s="141">
        <f t="shared" ref="O12:O70" ca="1" si="5">VALUE(F12)</f>
        <v>4</v>
      </c>
      <c r="P12" s="141">
        <f t="shared" ref="P12:P70" si="6">VALUE(K12)</f>
        <v>52</v>
      </c>
      <c r="Q12" s="143">
        <f t="shared" ref="Q12:Q70" si="7">S12*U12</f>
        <v>208</v>
      </c>
      <c r="R12" s="84" t="s">
        <v>1453</v>
      </c>
      <c r="S12" s="75">
        <v>4</v>
      </c>
      <c r="T12" s="84" t="s">
        <v>1442</v>
      </c>
      <c r="U12" s="160">
        <v>52</v>
      </c>
    </row>
    <row r="13" spans="1:21">
      <c r="A13" s="197" t="s">
        <v>1998</v>
      </c>
      <c r="B13" s="197" t="s">
        <v>2098</v>
      </c>
      <c r="C13" s="97">
        <v>3</v>
      </c>
      <c r="D13" s="84" t="str">
        <f t="shared" si="0"/>
        <v>5637821940</v>
      </c>
      <c r="E13" s="55">
        <v>1</v>
      </c>
      <c r="F13" s="73" t="str">
        <f t="shared" ca="1" si="1"/>
        <v>5</v>
      </c>
      <c r="G13" s="74"/>
      <c r="H13" s="52" t="str">
        <f t="shared" si="2"/>
        <v>637821940</v>
      </c>
      <c r="I13" s="53" t="str">
        <f t="shared" si="3"/>
        <v>637821940</v>
      </c>
      <c r="J13" s="55">
        <v>2</v>
      </c>
      <c r="K13" s="142" t="str">
        <f t="shared" si="4"/>
        <v>63</v>
      </c>
      <c r="L13" s="74">
        <v>8</v>
      </c>
      <c r="M13" s="141"/>
      <c r="N13" s="72">
        <v>3</v>
      </c>
      <c r="O13" s="141">
        <f t="shared" ca="1" si="5"/>
        <v>5</v>
      </c>
      <c r="P13" s="141">
        <f t="shared" si="6"/>
        <v>63</v>
      </c>
      <c r="Q13" s="143">
        <f t="shared" si="7"/>
        <v>315</v>
      </c>
      <c r="R13" s="84" t="s">
        <v>1453</v>
      </c>
      <c r="S13" s="75">
        <v>5</v>
      </c>
      <c r="T13" s="84" t="s">
        <v>1442</v>
      </c>
      <c r="U13" s="160">
        <v>63</v>
      </c>
    </row>
    <row r="14" spans="1:21">
      <c r="A14" s="197" t="s">
        <v>1999</v>
      </c>
      <c r="B14" s="197" t="s">
        <v>2099</v>
      </c>
      <c r="C14" s="97">
        <v>4</v>
      </c>
      <c r="D14" s="84" t="str">
        <f t="shared" si="0"/>
        <v>2304598617</v>
      </c>
      <c r="E14" s="55">
        <v>1</v>
      </c>
      <c r="F14" s="73" t="str">
        <f t="shared" ca="1" si="1"/>
        <v>2</v>
      </c>
      <c r="G14" s="74"/>
      <c r="H14" s="52" t="str">
        <f t="shared" si="2"/>
        <v>304598617</v>
      </c>
      <c r="I14" s="53" t="str">
        <f t="shared" si="3"/>
        <v>304598617</v>
      </c>
      <c r="J14" s="55">
        <v>2</v>
      </c>
      <c r="K14" s="142" t="str">
        <f t="shared" si="4"/>
        <v>30</v>
      </c>
      <c r="L14" s="74">
        <v>9</v>
      </c>
      <c r="M14" s="141"/>
      <c r="N14" s="72">
        <v>4</v>
      </c>
      <c r="O14" s="141">
        <f t="shared" ca="1" si="5"/>
        <v>2</v>
      </c>
      <c r="P14" s="141">
        <f t="shared" si="6"/>
        <v>30</v>
      </c>
      <c r="Q14" s="143">
        <f t="shared" si="7"/>
        <v>60</v>
      </c>
      <c r="R14" s="84" t="s">
        <v>1453</v>
      </c>
      <c r="S14" s="75">
        <v>2</v>
      </c>
      <c r="T14" s="84" t="s">
        <v>1442</v>
      </c>
      <c r="U14" s="160">
        <v>30</v>
      </c>
    </row>
    <row r="15" spans="1:21">
      <c r="A15" s="197" t="s">
        <v>2000</v>
      </c>
      <c r="B15" s="197" t="s">
        <v>2100</v>
      </c>
      <c r="C15" s="99">
        <v>5</v>
      </c>
      <c r="D15" s="85" t="str">
        <f t="shared" si="0"/>
        <v>1293487506</v>
      </c>
      <c r="E15" s="59">
        <v>1</v>
      </c>
      <c r="F15" s="77">
        <f t="shared" ca="1" si="1"/>
        <v>2</v>
      </c>
      <c r="G15" s="78"/>
      <c r="H15" s="56" t="str">
        <f t="shared" si="2"/>
        <v>293487506</v>
      </c>
      <c r="I15" s="57" t="str">
        <f t="shared" si="3"/>
        <v>293487506</v>
      </c>
      <c r="J15" s="59">
        <v>2</v>
      </c>
      <c r="K15" s="145" t="str">
        <f t="shared" si="4"/>
        <v>29</v>
      </c>
      <c r="L15" s="78">
        <v>7</v>
      </c>
      <c r="M15" s="144"/>
      <c r="N15" s="76">
        <v>5</v>
      </c>
      <c r="O15" s="144">
        <f t="shared" ca="1" si="5"/>
        <v>2</v>
      </c>
      <c r="P15" s="144">
        <f t="shared" si="6"/>
        <v>29</v>
      </c>
      <c r="Q15" s="146">
        <f t="shared" si="7"/>
        <v>87</v>
      </c>
      <c r="R15" s="85" t="s">
        <v>1453</v>
      </c>
      <c r="S15" s="79">
        <v>3</v>
      </c>
      <c r="T15" s="85" t="s">
        <v>1442</v>
      </c>
      <c r="U15" s="161">
        <v>29</v>
      </c>
    </row>
    <row r="16" spans="1:21">
      <c r="A16" s="197" t="s">
        <v>2001</v>
      </c>
      <c r="B16" s="197" t="s">
        <v>2101</v>
      </c>
      <c r="C16" s="97">
        <v>6</v>
      </c>
      <c r="D16" s="84" t="str">
        <f t="shared" si="0"/>
        <v>1823764950</v>
      </c>
      <c r="E16" s="55">
        <v>1</v>
      </c>
      <c r="F16" s="73">
        <f t="shared" ca="1" si="1"/>
        <v>7</v>
      </c>
      <c r="G16" s="74"/>
      <c r="H16" s="52" t="str">
        <f t="shared" si="2"/>
        <v>823764950</v>
      </c>
      <c r="I16" s="53" t="str">
        <f t="shared" si="3"/>
        <v>823764950</v>
      </c>
      <c r="J16" s="55">
        <v>3</v>
      </c>
      <c r="K16" s="142" t="str">
        <f t="shared" si="4"/>
        <v>823</v>
      </c>
      <c r="L16" s="74">
        <v>2</v>
      </c>
      <c r="M16" s="141"/>
      <c r="N16" s="72">
        <v>6</v>
      </c>
      <c r="O16" s="141">
        <f t="shared" ca="1" si="5"/>
        <v>7</v>
      </c>
      <c r="P16" s="141">
        <f t="shared" si="6"/>
        <v>823</v>
      </c>
      <c r="Q16" s="143">
        <f t="shared" si="7"/>
        <v>1646</v>
      </c>
      <c r="R16" s="84" t="s">
        <v>1453</v>
      </c>
      <c r="S16" s="75">
        <v>2</v>
      </c>
      <c r="T16" s="84" t="s">
        <v>1442</v>
      </c>
      <c r="U16" s="160">
        <v>823</v>
      </c>
    </row>
    <row r="17" spans="1:21">
      <c r="A17" s="197" t="s">
        <v>2002</v>
      </c>
      <c r="B17" s="197" t="s">
        <v>2102</v>
      </c>
      <c r="C17" s="97">
        <v>7</v>
      </c>
      <c r="D17" s="84" t="str">
        <f t="shared" si="0"/>
        <v>6748932051</v>
      </c>
      <c r="E17" s="55">
        <v>1</v>
      </c>
      <c r="F17" s="73" t="str">
        <f t="shared" ca="1" si="1"/>
        <v>6</v>
      </c>
      <c r="G17" s="74"/>
      <c r="H17" s="52" t="str">
        <f t="shared" si="2"/>
        <v>748932051</v>
      </c>
      <c r="I17" s="53" t="str">
        <f t="shared" si="3"/>
        <v>748932051</v>
      </c>
      <c r="J17" s="55">
        <v>3</v>
      </c>
      <c r="K17" s="142" t="str">
        <f t="shared" si="4"/>
        <v>748</v>
      </c>
      <c r="L17" s="74">
        <v>5</v>
      </c>
      <c r="M17" s="141"/>
      <c r="N17" s="72">
        <v>7</v>
      </c>
      <c r="O17" s="141">
        <f t="shared" ca="1" si="5"/>
        <v>6</v>
      </c>
      <c r="P17" s="141">
        <f t="shared" si="6"/>
        <v>748</v>
      </c>
      <c r="Q17" s="143">
        <f t="shared" si="7"/>
        <v>4488</v>
      </c>
      <c r="R17" s="84" t="s">
        <v>1453</v>
      </c>
      <c r="S17" s="75">
        <v>6</v>
      </c>
      <c r="T17" s="84" t="s">
        <v>1442</v>
      </c>
      <c r="U17" s="160">
        <v>748</v>
      </c>
    </row>
    <row r="18" spans="1:21">
      <c r="A18" s="197" t="s">
        <v>2003</v>
      </c>
      <c r="B18" s="197" t="s">
        <v>2103</v>
      </c>
      <c r="C18" s="97">
        <v>8</v>
      </c>
      <c r="D18" s="84" t="str">
        <f t="shared" si="0"/>
        <v>9071265384</v>
      </c>
      <c r="E18" s="55">
        <v>1</v>
      </c>
      <c r="F18" s="73" t="str">
        <f t="shared" ca="1" si="1"/>
        <v>9</v>
      </c>
      <c r="G18" s="74"/>
      <c r="H18" s="52" t="str">
        <f t="shared" si="2"/>
        <v>071265384</v>
      </c>
      <c r="I18" s="53" t="str">
        <f t="shared" si="3"/>
        <v>712653840</v>
      </c>
      <c r="J18" s="55">
        <v>3</v>
      </c>
      <c r="K18" s="142" t="str">
        <f t="shared" si="4"/>
        <v>712</v>
      </c>
      <c r="L18" s="74">
        <v>6</v>
      </c>
      <c r="M18" s="141"/>
      <c r="N18" s="72">
        <v>8</v>
      </c>
      <c r="O18" s="141">
        <f t="shared" ca="1" si="5"/>
        <v>9</v>
      </c>
      <c r="P18" s="141">
        <f t="shared" si="6"/>
        <v>712</v>
      </c>
      <c r="Q18" s="143">
        <f t="shared" si="7"/>
        <v>6408</v>
      </c>
      <c r="R18" s="84" t="s">
        <v>1453</v>
      </c>
      <c r="S18" s="75">
        <v>9</v>
      </c>
      <c r="T18" s="84" t="s">
        <v>1442</v>
      </c>
      <c r="U18" s="160">
        <v>712</v>
      </c>
    </row>
    <row r="19" spans="1:21">
      <c r="A19" s="197" t="s">
        <v>2004</v>
      </c>
      <c r="B19" s="197" t="s">
        <v>2104</v>
      </c>
      <c r="C19" s="97">
        <v>9</v>
      </c>
      <c r="D19" s="84" t="str">
        <f t="shared" si="0"/>
        <v>8960154273</v>
      </c>
      <c r="E19" s="55">
        <v>1</v>
      </c>
      <c r="F19" s="73" t="str">
        <f t="shared" ca="1" si="1"/>
        <v>8</v>
      </c>
      <c r="G19" s="74"/>
      <c r="H19" s="52" t="str">
        <f t="shared" si="2"/>
        <v>960154273</v>
      </c>
      <c r="I19" s="53" t="str">
        <f t="shared" si="3"/>
        <v>960154273</v>
      </c>
      <c r="J19" s="55">
        <v>3</v>
      </c>
      <c r="K19" s="142" t="str">
        <f t="shared" si="4"/>
        <v>960</v>
      </c>
      <c r="L19" s="74">
        <v>4</v>
      </c>
      <c r="M19" s="141"/>
      <c r="N19" s="72">
        <v>9</v>
      </c>
      <c r="O19" s="141">
        <f t="shared" ca="1" si="5"/>
        <v>8</v>
      </c>
      <c r="P19" s="141">
        <f t="shared" si="6"/>
        <v>960</v>
      </c>
      <c r="Q19" s="143">
        <f t="shared" si="7"/>
        <v>7680</v>
      </c>
      <c r="R19" s="84" t="s">
        <v>1453</v>
      </c>
      <c r="S19" s="75">
        <v>8</v>
      </c>
      <c r="T19" s="84" t="s">
        <v>1442</v>
      </c>
      <c r="U19" s="160">
        <v>960</v>
      </c>
    </row>
    <row r="20" spans="1:21">
      <c r="A20" s="197" t="s">
        <v>2005</v>
      </c>
      <c r="B20" s="197" t="s">
        <v>2105</v>
      </c>
      <c r="C20" s="97">
        <v>10</v>
      </c>
      <c r="D20" s="84" t="str">
        <f t="shared" si="0"/>
        <v>3415609728</v>
      </c>
      <c r="E20" s="55">
        <v>1</v>
      </c>
      <c r="F20" s="73" t="str">
        <f t="shared" ca="1" si="1"/>
        <v>3</v>
      </c>
      <c r="G20" s="74"/>
      <c r="H20" s="52" t="str">
        <f t="shared" si="2"/>
        <v>415609728</v>
      </c>
      <c r="I20" s="53" t="str">
        <f t="shared" si="3"/>
        <v>415609728</v>
      </c>
      <c r="J20" s="55">
        <v>3</v>
      </c>
      <c r="K20" s="142" t="str">
        <f t="shared" si="4"/>
        <v>415</v>
      </c>
      <c r="L20" s="74">
        <v>3</v>
      </c>
      <c r="M20" s="141"/>
      <c r="N20" s="72">
        <v>10</v>
      </c>
      <c r="O20" s="141">
        <f t="shared" ca="1" si="5"/>
        <v>3</v>
      </c>
      <c r="P20" s="141">
        <f t="shared" si="6"/>
        <v>415</v>
      </c>
      <c r="Q20" s="143">
        <f t="shared" si="7"/>
        <v>1245</v>
      </c>
      <c r="R20" s="84" t="s">
        <v>1453</v>
      </c>
      <c r="S20" s="75">
        <v>3</v>
      </c>
      <c r="T20" s="84" t="s">
        <v>1442</v>
      </c>
      <c r="U20" s="160">
        <v>415</v>
      </c>
    </row>
    <row r="21" spans="1:21">
      <c r="A21" s="197" t="s">
        <v>2006</v>
      </c>
      <c r="B21" s="197" t="s">
        <v>2106</v>
      </c>
      <c r="C21" s="101">
        <v>11</v>
      </c>
      <c r="D21" s="83" t="str">
        <f t="shared" si="0"/>
        <v>9062478351</v>
      </c>
      <c r="E21" s="51">
        <v>2</v>
      </c>
      <c r="F21" s="67" t="str">
        <f t="shared" ca="1" si="1"/>
        <v>90</v>
      </c>
      <c r="G21" s="68"/>
      <c r="H21" s="49" t="str">
        <f t="shared" si="2"/>
        <v>62478351</v>
      </c>
      <c r="I21" s="48" t="str">
        <f t="shared" si="3"/>
        <v>62478351</v>
      </c>
      <c r="J21" s="51">
        <v>2</v>
      </c>
      <c r="K21" s="148" t="str">
        <f t="shared" si="4"/>
        <v>62</v>
      </c>
      <c r="L21" s="68">
        <v>9</v>
      </c>
      <c r="M21" s="147"/>
      <c r="N21" s="66">
        <v>11</v>
      </c>
      <c r="O21" s="147">
        <f t="shared" ca="1" si="5"/>
        <v>90</v>
      </c>
      <c r="P21" s="147">
        <f t="shared" si="6"/>
        <v>62</v>
      </c>
      <c r="Q21" s="149">
        <f t="shared" si="7"/>
        <v>5580</v>
      </c>
      <c r="R21" s="83" t="s">
        <v>1453</v>
      </c>
      <c r="S21" s="69">
        <v>90</v>
      </c>
      <c r="T21" s="83" t="s">
        <v>1442</v>
      </c>
      <c r="U21" s="162">
        <v>62</v>
      </c>
    </row>
    <row r="22" spans="1:21">
      <c r="A22" s="197" t="s">
        <v>2007</v>
      </c>
      <c r="B22" s="197" t="s">
        <v>2107</v>
      </c>
      <c r="C22" s="97">
        <v>12</v>
      </c>
      <c r="D22" s="84" t="str">
        <f t="shared" si="0"/>
        <v>6739145028</v>
      </c>
      <c r="E22" s="55">
        <v>2</v>
      </c>
      <c r="F22" s="73" t="str">
        <f t="shared" ca="1" si="1"/>
        <v>67</v>
      </c>
      <c r="G22" s="74"/>
      <c r="H22" s="52" t="str">
        <f t="shared" si="2"/>
        <v>39145028</v>
      </c>
      <c r="I22" s="53" t="str">
        <f t="shared" si="3"/>
        <v>39145028</v>
      </c>
      <c r="J22" s="55">
        <v>2</v>
      </c>
      <c r="K22" s="142" t="str">
        <f t="shared" si="4"/>
        <v>39</v>
      </c>
      <c r="L22" s="74">
        <v>8</v>
      </c>
      <c r="M22" s="141"/>
      <c r="N22" s="72">
        <v>12</v>
      </c>
      <c r="O22" s="141">
        <f t="shared" ca="1" si="5"/>
        <v>67</v>
      </c>
      <c r="P22" s="141">
        <f t="shared" si="6"/>
        <v>39</v>
      </c>
      <c r="Q22" s="143">
        <f t="shared" si="7"/>
        <v>2613</v>
      </c>
      <c r="R22" s="84" t="s">
        <v>1453</v>
      </c>
      <c r="S22" s="75">
        <v>67</v>
      </c>
      <c r="T22" s="84" t="s">
        <v>1442</v>
      </c>
      <c r="U22" s="160">
        <v>39</v>
      </c>
    </row>
    <row r="23" spans="1:21">
      <c r="A23" s="197" t="s">
        <v>2008</v>
      </c>
      <c r="B23" s="197" t="s">
        <v>2108</v>
      </c>
      <c r="C23" s="97">
        <v>13</v>
      </c>
      <c r="D23" s="84" t="str">
        <f t="shared" si="0"/>
        <v>2395701684</v>
      </c>
      <c r="E23" s="55">
        <v>2</v>
      </c>
      <c r="F23" s="73" t="str">
        <f t="shared" ca="1" si="1"/>
        <v>23</v>
      </c>
      <c r="G23" s="74"/>
      <c r="H23" s="52" t="str">
        <f t="shared" si="2"/>
        <v>95701684</v>
      </c>
      <c r="I23" s="53" t="str">
        <f t="shared" si="3"/>
        <v>95701684</v>
      </c>
      <c r="J23" s="55">
        <v>2</v>
      </c>
      <c r="K23" s="142" t="str">
        <f t="shared" si="4"/>
        <v>95</v>
      </c>
      <c r="L23" s="74">
        <v>2</v>
      </c>
      <c r="M23" s="141"/>
      <c r="N23" s="72">
        <v>13</v>
      </c>
      <c r="O23" s="141">
        <f t="shared" ca="1" si="5"/>
        <v>23</v>
      </c>
      <c r="P23" s="141">
        <f t="shared" si="6"/>
        <v>95</v>
      </c>
      <c r="Q23" s="143">
        <f t="shared" si="7"/>
        <v>2185</v>
      </c>
      <c r="R23" s="84" t="s">
        <v>1453</v>
      </c>
      <c r="S23" s="75">
        <v>23</v>
      </c>
      <c r="T23" s="84" t="s">
        <v>1442</v>
      </c>
      <c r="U23" s="160">
        <v>95</v>
      </c>
    </row>
    <row r="24" spans="1:21">
      <c r="A24" s="197" t="s">
        <v>2009</v>
      </c>
      <c r="B24" s="197" t="s">
        <v>2109</v>
      </c>
      <c r="C24" s="97">
        <v>14</v>
      </c>
      <c r="D24" s="84" t="str">
        <f t="shared" si="0"/>
        <v>7840256139</v>
      </c>
      <c r="E24" s="55">
        <v>2</v>
      </c>
      <c r="F24" s="73" t="str">
        <f t="shared" ca="1" si="1"/>
        <v>78</v>
      </c>
      <c r="G24" s="74"/>
      <c r="H24" s="52" t="str">
        <f t="shared" si="2"/>
        <v>40256139</v>
      </c>
      <c r="I24" s="53" t="str">
        <f t="shared" si="3"/>
        <v>40256139</v>
      </c>
      <c r="J24" s="55">
        <v>2</v>
      </c>
      <c r="K24" s="142" t="str">
        <f t="shared" si="4"/>
        <v>40</v>
      </c>
      <c r="L24" s="74">
        <v>7</v>
      </c>
      <c r="M24" s="141"/>
      <c r="N24" s="72">
        <v>14</v>
      </c>
      <c r="O24" s="141">
        <f t="shared" ca="1" si="5"/>
        <v>78</v>
      </c>
      <c r="P24" s="141">
        <f t="shared" si="6"/>
        <v>40</v>
      </c>
      <c r="Q24" s="143">
        <f t="shared" si="7"/>
        <v>3120</v>
      </c>
      <c r="R24" s="84" t="s">
        <v>1453</v>
      </c>
      <c r="S24" s="75">
        <v>78</v>
      </c>
      <c r="T24" s="84" t="s">
        <v>1442</v>
      </c>
      <c r="U24" s="160">
        <v>40</v>
      </c>
    </row>
    <row r="25" spans="1:21">
      <c r="A25" s="197" t="s">
        <v>2010</v>
      </c>
      <c r="B25" s="197" t="s">
        <v>2110</v>
      </c>
      <c r="C25" s="99">
        <v>15</v>
      </c>
      <c r="D25" s="85" t="str">
        <f t="shared" si="0"/>
        <v>8951367240</v>
      </c>
      <c r="E25" s="59">
        <v>2</v>
      </c>
      <c r="F25" s="77" t="str">
        <f t="shared" ca="1" si="1"/>
        <v>89</v>
      </c>
      <c r="G25" s="78"/>
      <c r="H25" s="56" t="str">
        <f t="shared" si="2"/>
        <v>51367240</v>
      </c>
      <c r="I25" s="57" t="str">
        <f t="shared" si="3"/>
        <v>51367240</v>
      </c>
      <c r="J25" s="59">
        <v>2</v>
      </c>
      <c r="K25" s="145" t="str">
        <f t="shared" si="4"/>
        <v>51</v>
      </c>
      <c r="L25" s="78">
        <v>5</v>
      </c>
      <c r="M25" s="144"/>
      <c r="N25" s="76">
        <v>15</v>
      </c>
      <c r="O25" s="144">
        <f t="shared" ca="1" si="5"/>
        <v>89</v>
      </c>
      <c r="P25" s="144">
        <f t="shared" si="6"/>
        <v>51</v>
      </c>
      <c r="Q25" s="146">
        <f t="shared" si="7"/>
        <v>4539</v>
      </c>
      <c r="R25" s="85" t="s">
        <v>1453</v>
      </c>
      <c r="S25" s="79">
        <v>89</v>
      </c>
      <c r="T25" s="85" t="s">
        <v>1442</v>
      </c>
      <c r="U25" s="161">
        <v>51</v>
      </c>
    </row>
    <row r="26" spans="1:21">
      <c r="A26" s="197" t="s">
        <v>2011</v>
      </c>
      <c r="B26" s="197" t="s">
        <v>2111</v>
      </c>
      <c r="C26" s="97">
        <v>16</v>
      </c>
      <c r="D26" s="84" t="str">
        <f t="shared" si="0"/>
        <v>1284690573</v>
      </c>
      <c r="E26" s="55">
        <v>2</v>
      </c>
      <c r="F26" s="73" t="str">
        <f t="shared" ca="1" si="1"/>
        <v>12</v>
      </c>
      <c r="G26" s="74"/>
      <c r="H26" s="52" t="str">
        <f t="shared" si="2"/>
        <v>84690573</v>
      </c>
      <c r="I26" s="53" t="str">
        <f t="shared" si="3"/>
        <v>84690573</v>
      </c>
      <c r="J26" s="55">
        <v>3</v>
      </c>
      <c r="K26" s="142" t="str">
        <f t="shared" si="4"/>
        <v>846</v>
      </c>
      <c r="L26" s="74">
        <v>4</v>
      </c>
      <c r="M26" s="141"/>
      <c r="N26" s="72">
        <v>16</v>
      </c>
      <c r="O26" s="141">
        <f t="shared" ca="1" si="5"/>
        <v>12</v>
      </c>
      <c r="P26" s="141">
        <f t="shared" si="6"/>
        <v>846</v>
      </c>
      <c r="Q26" s="143">
        <f t="shared" si="7"/>
        <v>10152</v>
      </c>
      <c r="R26" s="84" t="s">
        <v>1453</v>
      </c>
      <c r="S26" s="75">
        <v>12</v>
      </c>
      <c r="T26" s="84" t="s">
        <v>1442</v>
      </c>
      <c r="U26" s="160">
        <v>846</v>
      </c>
    </row>
    <row r="27" spans="1:21">
      <c r="A27" s="197" t="s">
        <v>2012</v>
      </c>
      <c r="B27" s="197" t="s">
        <v>2112</v>
      </c>
      <c r="C27" s="97">
        <v>17</v>
      </c>
      <c r="D27" s="84" t="str">
        <f t="shared" si="0"/>
        <v>1735894620</v>
      </c>
      <c r="E27" s="55">
        <v>2</v>
      </c>
      <c r="F27" s="73" t="str">
        <f t="shared" ca="1" si="1"/>
        <v>17</v>
      </c>
      <c r="G27" s="74"/>
      <c r="H27" s="52" t="str">
        <f t="shared" si="2"/>
        <v>35894620</v>
      </c>
      <c r="I27" s="53" t="str">
        <f t="shared" si="3"/>
        <v>35894620</v>
      </c>
      <c r="J27" s="55">
        <v>3</v>
      </c>
      <c r="K27" s="142" t="str">
        <f t="shared" si="4"/>
        <v>358</v>
      </c>
      <c r="L27" s="74">
        <v>3</v>
      </c>
      <c r="M27" s="141"/>
      <c r="N27" s="72">
        <v>17</v>
      </c>
      <c r="O27" s="141">
        <f t="shared" ca="1" si="5"/>
        <v>17</v>
      </c>
      <c r="P27" s="141">
        <f t="shared" si="6"/>
        <v>358</v>
      </c>
      <c r="Q27" s="143">
        <f t="shared" si="7"/>
        <v>6086</v>
      </c>
      <c r="R27" s="84" t="s">
        <v>1453</v>
      </c>
      <c r="S27" s="75">
        <v>17</v>
      </c>
      <c r="T27" s="84" t="s">
        <v>1442</v>
      </c>
      <c r="U27" s="160">
        <v>358</v>
      </c>
    </row>
    <row r="28" spans="1:21">
      <c r="A28" s="197" t="s">
        <v>2013</v>
      </c>
      <c r="B28" s="197" t="s">
        <v>2113</v>
      </c>
      <c r="C28" s="97">
        <v>18</v>
      </c>
      <c r="D28" s="84" t="str">
        <f t="shared" si="0"/>
        <v>5628034917</v>
      </c>
      <c r="E28" s="55">
        <v>2</v>
      </c>
      <c r="F28" s="73" t="str">
        <f t="shared" ca="1" si="1"/>
        <v>56</v>
      </c>
      <c r="G28" s="74"/>
      <c r="H28" s="52" t="str">
        <f t="shared" si="2"/>
        <v>28034917</v>
      </c>
      <c r="I28" s="53" t="str">
        <f t="shared" si="3"/>
        <v>28034917</v>
      </c>
      <c r="J28" s="55">
        <v>3</v>
      </c>
      <c r="K28" s="142" t="str">
        <f t="shared" si="4"/>
        <v>280</v>
      </c>
      <c r="L28" s="74">
        <v>6</v>
      </c>
      <c r="M28" s="141"/>
      <c r="N28" s="72">
        <v>18</v>
      </c>
      <c r="O28" s="141">
        <f t="shared" ca="1" si="5"/>
        <v>56</v>
      </c>
      <c r="P28" s="141">
        <f t="shared" si="6"/>
        <v>280</v>
      </c>
      <c r="Q28" s="143">
        <f t="shared" si="7"/>
        <v>15680</v>
      </c>
      <c r="R28" s="84" t="s">
        <v>1453</v>
      </c>
      <c r="S28" s="75">
        <v>56</v>
      </c>
      <c r="T28" s="84" t="s">
        <v>1442</v>
      </c>
      <c r="U28" s="160">
        <v>280</v>
      </c>
    </row>
    <row r="29" spans="1:21">
      <c r="A29" s="197" t="s">
        <v>2014</v>
      </c>
      <c r="B29" s="197" t="s">
        <v>2114</v>
      </c>
      <c r="C29" s="97">
        <v>19</v>
      </c>
      <c r="D29" s="84" t="str">
        <f t="shared" si="0"/>
        <v>3406812795</v>
      </c>
      <c r="E29" s="55">
        <v>2</v>
      </c>
      <c r="F29" s="73" t="str">
        <f t="shared" ca="1" si="1"/>
        <v>34</v>
      </c>
      <c r="G29" s="74"/>
      <c r="H29" s="52" t="str">
        <f t="shared" si="2"/>
        <v>06812795</v>
      </c>
      <c r="I29" s="53" t="str">
        <f t="shared" si="3"/>
        <v>68127950</v>
      </c>
      <c r="J29" s="55">
        <v>3</v>
      </c>
      <c r="K29" s="142" t="str">
        <f t="shared" si="4"/>
        <v>681</v>
      </c>
      <c r="L29" s="74">
        <v>9</v>
      </c>
      <c r="M29" s="141"/>
      <c r="N29" s="72">
        <v>19</v>
      </c>
      <c r="O29" s="141">
        <f t="shared" ca="1" si="5"/>
        <v>34</v>
      </c>
      <c r="P29" s="141">
        <f t="shared" si="6"/>
        <v>681</v>
      </c>
      <c r="Q29" s="143">
        <f t="shared" si="7"/>
        <v>23154</v>
      </c>
      <c r="R29" s="84" t="s">
        <v>1453</v>
      </c>
      <c r="S29" s="75">
        <v>34</v>
      </c>
      <c r="T29" s="84" t="s">
        <v>1442</v>
      </c>
      <c r="U29" s="160">
        <v>681</v>
      </c>
    </row>
    <row r="30" spans="1:21">
      <c r="A30" s="197" t="s">
        <v>2015</v>
      </c>
      <c r="B30" s="197" t="s">
        <v>2115</v>
      </c>
      <c r="C30" s="97">
        <v>20</v>
      </c>
      <c r="D30" s="84" t="str">
        <f t="shared" si="0"/>
        <v>4517923806</v>
      </c>
      <c r="E30" s="55">
        <v>2</v>
      </c>
      <c r="F30" s="73" t="str">
        <f t="shared" ca="1" si="1"/>
        <v>45</v>
      </c>
      <c r="G30" s="74"/>
      <c r="H30" s="52" t="str">
        <f t="shared" si="2"/>
        <v>17923806</v>
      </c>
      <c r="I30" s="53" t="str">
        <f t="shared" si="3"/>
        <v>17923806</v>
      </c>
      <c r="J30" s="55">
        <v>3</v>
      </c>
      <c r="K30" s="142" t="str">
        <f t="shared" si="4"/>
        <v>179</v>
      </c>
      <c r="L30" s="74">
        <v>2</v>
      </c>
      <c r="M30" s="141"/>
      <c r="N30" s="72">
        <v>20</v>
      </c>
      <c r="O30" s="141">
        <f t="shared" ca="1" si="5"/>
        <v>45</v>
      </c>
      <c r="P30" s="141">
        <f t="shared" si="6"/>
        <v>179</v>
      </c>
      <c r="Q30" s="143">
        <f t="shared" si="7"/>
        <v>8055</v>
      </c>
      <c r="R30" s="84" t="s">
        <v>1453</v>
      </c>
      <c r="S30" s="75">
        <v>45</v>
      </c>
      <c r="T30" s="84" t="s">
        <v>1442</v>
      </c>
      <c r="U30" s="160">
        <v>179</v>
      </c>
    </row>
    <row r="31" spans="1:21">
      <c r="A31" s="197" t="s">
        <v>2016</v>
      </c>
      <c r="B31" s="197" t="s">
        <v>2116</v>
      </c>
      <c r="C31" s="101">
        <v>21</v>
      </c>
      <c r="D31" s="83" t="str">
        <f t="shared" si="0"/>
        <v>8701924653</v>
      </c>
      <c r="E31" s="51">
        <v>3</v>
      </c>
      <c r="F31" s="67" t="str">
        <f t="shared" ca="1" si="1"/>
        <v>870</v>
      </c>
      <c r="G31" s="68"/>
      <c r="H31" s="49" t="str">
        <f t="shared" si="2"/>
        <v>1924653</v>
      </c>
      <c r="I31" s="48" t="str">
        <f t="shared" si="3"/>
        <v>1924653</v>
      </c>
      <c r="J31" s="51">
        <v>3</v>
      </c>
      <c r="K31" s="148" t="str">
        <f t="shared" si="4"/>
        <v>192</v>
      </c>
      <c r="L31" s="68">
        <v>7</v>
      </c>
      <c r="M31" s="147"/>
      <c r="N31" s="66">
        <v>21</v>
      </c>
      <c r="O31" s="147">
        <f t="shared" ca="1" si="5"/>
        <v>870</v>
      </c>
      <c r="P31" s="147">
        <f t="shared" si="6"/>
        <v>192</v>
      </c>
      <c r="Q31" s="149">
        <f t="shared" si="7"/>
        <v>167040</v>
      </c>
      <c r="R31" s="83" t="s">
        <v>1453</v>
      </c>
      <c r="S31" s="69">
        <v>870</v>
      </c>
      <c r="T31" s="83" t="s">
        <v>1442</v>
      </c>
      <c r="U31" s="162">
        <v>192</v>
      </c>
    </row>
    <row r="32" spans="1:21">
      <c r="A32" s="197" t="s">
        <v>2017</v>
      </c>
      <c r="B32" s="197" t="s">
        <v>2117</v>
      </c>
      <c r="C32" s="97">
        <v>22</v>
      </c>
      <c r="D32" s="84" t="str">
        <f t="shared" si="0"/>
        <v>7690813542</v>
      </c>
      <c r="E32" s="55">
        <v>3</v>
      </c>
      <c r="F32" s="73" t="str">
        <f t="shared" ca="1" si="1"/>
        <v>769</v>
      </c>
      <c r="G32" s="74"/>
      <c r="H32" s="52" t="str">
        <f t="shared" si="2"/>
        <v>0813542</v>
      </c>
      <c r="I32" s="53" t="str">
        <f t="shared" si="3"/>
        <v>8135420</v>
      </c>
      <c r="J32" s="55">
        <v>3</v>
      </c>
      <c r="K32" s="142" t="str">
        <f t="shared" si="4"/>
        <v>813</v>
      </c>
      <c r="L32" s="74">
        <v>5</v>
      </c>
      <c r="M32" s="141"/>
      <c r="N32" s="72">
        <v>22</v>
      </c>
      <c r="O32" s="141">
        <f t="shared" ca="1" si="5"/>
        <v>769</v>
      </c>
      <c r="P32" s="141">
        <f t="shared" si="6"/>
        <v>813</v>
      </c>
      <c r="Q32" s="143">
        <f t="shared" si="7"/>
        <v>625197</v>
      </c>
      <c r="R32" s="84" t="s">
        <v>1453</v>
      </c>
      <c r="S32" s="75">
        <v>769</v>
      </c>
      <c r="T32" s="84" t="s">
        <v>1442</v>
      </c>
      <c r="U32" s="160">
        <v>813</v>
      </c>
    </row>
    <row r="33" spans="1:21">
      <c r="A33" s="197" t="s">
        <v>2018</v>
      </c>
      <c r="B33" s="197" t="s">
        <v>2118</v>
      </c>
      <c r="C33" s="97">
        <v>23</v>
      </c>
      <c r="D33" s="84" t="str">
        <f t="shared" si="0"/>
        <v>9812035764</v>
      </c>
      <c r="E33" s="55">
        <v>3</v>
      </c>
      <c r="F33" s="73" t="str">
        <f t="shared" ca="1" si="1"/>
        <v>981</v>
      </c>
      <c r="G33" s="74"/>
      <c r="H33" s="52" t="str">
        <f t="shared" si="2"/>
        <v>2035764</v>
      </c>
      <c r="I33" s="53" t="str">
        <f t="shared" si="3"/>
        <v>2035764</v>
      </c>
      <c r="J33" s="55">
        <v>3</v>
      </c>
      <c r="K33" s="142" t="str">
        <f t="shared" si="4"/>
        <v>203</v>
      </c>
      <c r="L33" s="74">
        <v>4</v>
      </c>
      <c r="M33" s="141"/>
      <c r="N33" s="72">
        <v>23</v>
      </c>
      <c r="O33" s="141">
        <f t="shared" ca="1" si="5"/>
        <v>981</v>
      </c>
      <c r="P33" s="141">
        <f t="shared" si="6"/>
        <v>203</v>
      </c>
      <c r="Q33" s="143">
        <f t="shared" si="7"/>
        <v>199143</v>
      </c>
      <c r="R33" s="84" t="s">
        <v>1453</v>
      </c>
      <c r="S33" s="75">
        <v>981</v>
      </c>
      <c r="T33" s="84" t="s">
        <v>1442</v>
      </c>
      <c r="U33" s="160">
        <v>203</v>
      </c>
    </row>
    <row r="34" spans="1:21">
      <c r="A34" s="197" t="s">
        <v>2019</v>
      </c>
      <c r="B34" s="197" t="s">
        <v>2119</v>
      </c>
      <c r="C34" s="97">
        <v>24</v>
      </c>
      <c r="D34" s="84" t="str">
        <f t="shared" si="0"/>
        <v>4367580219</v>
      </c>
      <c r="E34" s="55">
        <v>3</v>
      </c>
      <c r="F34" s="73" t="str">
        <f t="shared" ca="1" si="1"/>
        <v>436</v>
      </c>
      <c r="G34" s="74"/>
      <c r="H34" s="52" t="str">
        <f t="shared" si="2"/>
        <v>7580219</v>
      </c>
      <c r="I34" s="53" t="str">
        <f t="shared" si="3"/>
        <v>7580219</v>
      </c>
      <c r="J34" s="55">
        <v>3</v>
      </c>
      <c r="K34" s="142" t="str">
        <f t="shared" si="4"/>
        <v>758</v>
      </c>
      <c r="L34" s="74">
        <v>8</v>
      </c>
      <c r="M34" s="141"/>
      <c r="N34" s="72">
        <v>24</v>
      </c>
      <c r="O34" s="141">
        <f t="shared" ca="1" si="5"/>
        <v>436</v>
      </c>
      <c r="P34" s="141">
        <f t="shared" si="6"/>
        <v>758</v>
      </c>
      <c r="Q34" s="143">
        <f t="shared" si="7"/>
        <v>330488</v>
      </c>
      <c r="R34" s="84" t="s">
        <v>1453</v>
      </c>
      <c r="S34" s="75">
        <v>436</v>
      </c>
      <c r="T34" s="84" t="s">
        <v>1442</v>
      </c>
      <c r="U34" s="160">
        <v>758</v>
      </c>
    </row>
    <row r="35" spans="1:21">
      <c r="A35" s="197" t="s">
        <v>2020</v>
      </c>
      <c r="B35" s="197" t="s">
        <v>2120</v>
      </c>
      <c r="C35" s="99">
        <v>25</v>
      </c>
      <c r="D35" s="85" t="str">
        <f t="shared" si="0"/>
        <v>3256479108</v>
      </c>
      <c r="E35" s="59">
        <v>3</v>
      </c>
      <c r="F35" s="77" t="str">
        <f t="shared" ca="1" si="1"/>
        <v>325</v>
      </c>
      <c r="G35" s="78"/>
      <c r="H35" s="56" t="str">
        <f t="shared" si="2"/>
        <v>6479108</v>
      </c>
      <c r="I35" s="57" t="str">
        <f t="shared" si="3"/>
        <v>6479108</v>
      </c>
      <c r="J35" s="59">
        <v>3</v>
      </c>
      <c r="K35" s="145" t="str">
        <f t="shared" si="4"/>
        <v>647</v>
      </c>
      <c r="L35" s="78">
        <v>3</v>
      </c>
      <c r="M35" s="144"/>
      <c r="N35" s="76">
        <v>25</v>
      </c>
      <c r="O35" s="144">
        <f t="shared" ca="1" si="5"/>
        <v>325</v>
      </c>
      <c r="P35" s="144">
        <f t="shared" si="6"/>
        <v>647</v>
      </c>
      <c r="Q35" s="146">
        <f t="shared" si="7"/>
        <v>210275</v>
      </c>
      <c r="R35" s="85" t="s">
        <v>1453</v>
      </c>
      <c r="S35" s="79">
        <v>325</v>
      </c>
      <c r="T35" s="85" t="s">
        <v>1442</v>
      </c>
      <c r="U35" s="161">
        <v>647</v>
      </c>
    </row>
    <row r="36" spans="1:21">
      <c r="A36" s="197" t="s">
        <v>2021</v>
      </c>
      <c r="B36" s="197" t="s">
        <v>2121</v>
      </c>
      <c r="C36" s="97">
        <v>26</v>
      </c>
      <c r="D36" s="84" t="str">
        <f t="shared" si="0"/>
        <v>6589702431</v>
      </c>
      <c r="E36" s="55">
        <v>3</v>
      </c>
      <c r="F36" s="73" t="str">
        <f t="shared" ca="1" si="1"/>
        <v>658</v>
      </c>
      <c r="G36" s="74"/>
      <c r="H36" s="52" t="str">
        <f t="shared" si="2"/>
        <v>9702431</v>
      </c>
      <c r="I36" s="53" t="str">
        <f t="shared" si="3"/>
        <v>9702431</v>
      </c>
      <c r="J36" s="55">
        <v>4</v>
      </c>
      <c r="K36" s="142" t="str">
        <f t="shared" si="4"/>
        <v>9,702</v>
      </c>
      <c r="L36" s="74">
        <v>9</v>
      </c>
      <c r="M36" s="141"/>
      <c r="N36" s="72">
        <v>26</v>
      </c>
      <c r="O36" s="141">
        <f t="shared" ca="1" si="5"/>
        <v>658</v>
      </c>
      <c r="P36" s="141">
        <f t="shared" si="6"/>
        <v>9702</v>
      </c>
      <c r="Q36" s="143">
        <f t="shared" si="7"/>
        <v>6383916</v>
      </c>
      <c r="R36" s="84" t="s">
        <v>1453</v>
      </c>
      <c r="S36" s="75">
        <v>658</v>
      </c>
      <c r="T36" s="84" t="s">
        <v>1442</v>
      </c>
      <c r="U36" s="160">
        <v>9702</v>
      </c>
    </row>
    <row r="37" spans="1:21">
      <c r="A37" s="197" t="s">
        <v>2022</v>
      </c>
      <c r="B37" s="197" t="s">
        <v>2122</v>
      </c>
      <c r="C37" s="97">
        <v>27</v>
      </c>
      <c r="D37" s="84" t="str">
        <f t="shared" si="0"/>
        <v>1034257986</v>
      </c>
      <c r="E37" s="55">
        <v>3</v>
      </c>
      <c r="F37" s="73" t="str">
        <f t="shared" ca="1" si="1"/>
        <v>103</v>
      </c>
      <c r="G37" s="74"/>
      <c r="H37" s="52" t="str">
        <f t="shared" si="2"/>
        <v>4257986</v>
      </c>
      <c r="I37" s="53" t="str">
        <f t="shared" si="3"/>
        <v>4257986</v>
      </c>
      <c r="J37" s="55">
        <v>4</v>
      </c>
      <c r="K37" s="142" t="str">
        <f t="shared" si="4"/>
        <v>4,257</v>
      </c>
      <c r="L37" s="74">
        <v>6</v>
      </c>
      <c r="M37" s="141"/>
      <c r="N37" s="72">
        <v>27</v>
      </c>
      <c r="O37" s="141">
        <f t="shared" ca="1" si="5"/>
        <v>103</v>
      </c>
      <c r="P37" s="141">
        <f t="shared" si="6"/>
        <v>4257</v>
      </c>
      <c r="Q37" s="143">
        <f t="shared" si="7"/>
        <v>438471</v>
      </c>
      <c r="R37" s="84" t="s">
        <v>1453</v>
      </c>
      <c r="S37" s="75">
        <v>103</v>
      </c>
      <c r="T37" s="84" t="s">
        <v>1442</v>
      </c>
      <c r="U37" s="160">
        <v>4257</v>
      </c>
    </row>
    <row r="38" spans="1:21">
      <c r="A38" s="197" t="s">
        <v>2023</v>
      </c>
      <c r="B38" s="197" t="s">
        <v>2123</v>
      </c>
      <c r="C38" s="97">
        <v>28</v>
      </c>
      <c r="D38" s="84" t="str">
        <f t="shared" si="0"/>
        <v>9231468750</v>
      </c>
      <c r="E38" s="55">
        <v>3</v>
      </c>
      <c r="F38" s="73" t="str">
        <f t="shared" ca="1" si="1"/>
        <v>923</v>
      </c>
      <c r="G38" s="74"/>
      <c r="H38" s="52" t="str">
        <f t="shared" si="2"/>
        <v>1468750</v>
      </c>
      <c r="I38" s="53" t="str">
        <f t="shared" si="3"/>
        <v>1468750</v>
      </c>
      <c r="J38" s="55">
        <v>4</v>
      </c>
      <c r="K38" s="142" t="str">
        <f t="shared" si="4"/>
        <v>1,468</v>
      </c>
      <c r="L38" s="74">
        <v>2</v>
      </c>
      <c r="M38" s="141"/>
      <c r="N38" s="72">
        <v>28</v>
      </c>
      <c r="O38" s="141">
        <f t="shared" ca="1" si="5"/>
        <v>923</v>
      </c>
      <c r="P38" s="141">
        <f t="shared" si="6"/>
        <v>1468</v>
      </c>
      <c r="Q38" s="143">
        <f t="shared" si="7"/>
        <v>1354964</v>
      </c>
      <c r="R38" s="84" t="s">
        <v>1453</v>
      </c>
      <c r="S38" s="75">
        <v>923</v>
      </c>
      <c r="T38" s="84" t="s">
        <v>1442</v>
      </c>
      <c r="U38" s="160">
        <v>1468</v>
      </c>
    </row>
    <row r="39" spans="1:21">
      <c r="A39" s="197" t="s">
        <v>2024</v>
      </c>
      <c r="B39" s="197" t="s">
        <v>2124</v>
      </c>
      <c r="C39" s="97">
        <v>29</v>
      </c>
      <c r="D39" s="84" t="str">
        <f t="shared" si="0"/>
        <v>2145368097</v>
      </c>
      <c r="E39" s="55">
        <v>3</v>
      </c>
      <c r="F39" s="73" t="str">
        <f t="shared" ca="1" si="1"/>
        <v>214</v>
      </c>
      <c r="G39" s="74"/>
      <c r="H39" s="52" t="str">
        <f t="shared" si="2"/>
        <v>5368097</v>
      </c>
      <c r="I39" s="53" t="str">
        <f t="shared" si="3"/>
        <v>5368097</v>
      </c>
      <c r="J39" s="55">
        <v>4</v>
      </c>
      <c r="K39" s="142" t="str">
        <f t="shared" si="4"/>
        <v>5,368</v>
      </c>
      <c r="L39" s="74">
        <v>5</v>
      </c>
      <c r="M39" s="141"/>
      <c r="N39" s="72">
        <v>29</v>
      </c>
      <c r="O39" s="141">
        <f t="shared" ca="1" si="5"/>
        <v>214</v>
      </c>
      <c r="P39" s="141">
        <f t="shared" si="6"/>
        <v>5368</v>
      </c>
      <c r="Q39" s="143">
        <f t="shared" si="7"/>
        <v>1148752</v>
      </c>
      <c r="R39" s="84" t="s">
        <v>1453</v>
      </c>
      <c r="S39" s="75">
        <v>214</v>
      </c>
      <c r="T39" s="84" t="s">
        <v>1442</v>
      </c>
      <c r="U39" s="160">
        <v>5368</v>
      </c>
    </row>
    <row r="40" spans="1:21">
      <c r="A40" s="197" t="s">
        <v>2025</v>
      </c>
      <c r="B40" s="197" t="s">
        <v>2125</v>
      </c>
      <c r="C40" s="97">
        <v>30</v>
      </c>
      <c r="D40" s="84" t="str">
        <f t="shared" si="0"/>
        <v>5478691320</v>
      </c>
      <c r="E40" s="55">
        <v>3</v>
      </c>
      <c r="F40" s="73" t="str">
        <f t="shared" ca="1" si="1"/>
        <v>547</v>
      </c>
      <c r="G40" s="74"/>
      <c r="H40" s="52" t="str">
        <f t="shared" si="2"/>
        <v>8691320</v>
      </c>
      <c r="I40" s="53" t="str">
        <f t="shared" si="3"/>
        <v>8691320</v>
      </c>
      <c r="J40" s="55">
        <v>4</v>
      </c>
      <c r="K40" s="142" t="str">
        <f t="shared" si="4"/>
        <v>8,691</v>
      </c>
      <c r="L40" s="74">
        <v>7</v>
      </c>
      <c r="M40" s="141"/>
      <c r="N40" s="72">
        <v>30</v>
      </c>
      <c r="O40" s="141">
        <f t="shared" ca="1" si="5"/>
        <v>547</v>
      </c>
      <c r="P40" s="141">
        <f t="shared" si="6"/>
        <v>8691</v>
      </c>
      <c r="Q40" s="143">
        <f t="shared" si="7"/>
        <v>4753977</v>
      </c>
      <c r="R40" s="84" t="s">
        <v>1453</v>
      </c>
      <c r="S40" s="75">
        <v>547</v>
      </c>
      <c r="T40" s="84" t="s">
        <v>1442</v>
      </c>
      <c r="U40" s="160">
        <v>8691</v>
      </c>
    </row>
    <row r="41" spans="1:21">
      <c r="A41" s="197" t="s">
        <v>2026</v>
      </c>
      <c r="B41" s="197" t="s">
        <v>2126</v>
      </c>
      <c r="C41" s="101">
        <v>31</v>
      </c>
      <c r="D41" s="83" t="str">
        <f t="shared" si="0"/>
        <v>7021689534</v>
      </c>
      <c r="E41" s="51">
        <v>4</v>
      </c>
      <c r="F41" s="67" t="str">
        <f t="shared" ca="1" si="1"/>
        <v>7,021</v>
      </c>
      <c r="G41" s="68"/>
      <c r="H41" s="49" t="str">
        <f t="shared" si="2"/>
        <v>689534</v>
      </c>
      <c r="I41" s="48" t="str">
        <f t="shared" si="3"/>
        <v>689534</v>
      </c>
      <c r="J41" s="51">
        <v>4</v>
      </c>
      <c r="K41" s="148" t="str">
        <f t="shared" si="4"/>
        <v>6,895</v>
      </c>
      <c r="L41" s="68">
        <v>8</v>
      </c>
      <c r="M41" s="147"/>
      <c r="N41" s="66">
        <v>31</v>
      </c>
      <c r="O41" s="147">
        <f t="shared" ca="1" si="5"/>
        <v>7021</v>
      </c>
      <c r="P41" s="147">
        <f t="shared" si="6"/>
        <v>6895</v>
      </c>
      <c r="Q41" s="149">
        <f t="shared" si="7"/>
        <v>48409795</v>
      </c>
      <c r="R41" s="83" t="s">
        <v>1453</v>
      </c>
      <c r="S41" s="69">
        <v>7021</v>
      </c>
      <c r="T41" s="83" t="s">
        <v>1442</v>
      </c>
      <c r="U41" s="162">
        <v>6895</v>
      </c>
    </row>
    <row r="42" spans="1:21">
      <c r="A42" s="197" t="s">
        <v>2027</v>
      </c>
      <c r="B42" s="197" t="s">
        <v>2127</v>
      </c>
      <c r="C42" s="97">
        <v>32</v>
      </c>
      <c r="D42" s="84" t="str">
        <f t="shared" si="0"/>
        <v>3687245190</v>
      </c>
      <c r="E42" s="55">
        <v>4</v>
      </c>
      <c r="F42" s="73" t="str">
        <f t="shared" ca="1" si="1"/>
        <v>3,687</v>
      </c>
      <c r="G42" s="74"/>
      <c r="H42" s="52" t="str">
        <f t="shared" si="2"/>
        <v>245190</v>
      </c>
      <c r="I42" s="53" t="str">
        <f t="shared" si="3"/>
        <v>245190</v>
      </c>
      <c r="J42" s="55">
        <v>4</v>
      </c>
      <c r="K42" s="142" t="str">
        <f t="shared" si="4"/>
        <v>2,451</v>
      </c>
      <c r="L42" s="74">
        <v>4</v>
      </c>
      <c r="M42" s="141"/>
      <c r="N42" s="72">
        <v>32</v>
      </c>
      <c r="O42" s="141">
        <f t="shared" ca="1" si="5"/>
        <v>3687</v>
      </c>
      <c r="P42" s="141">
        <f t="shared" si="6"/>
        <v>2451</v>
      </c>
      <c r="Q42" s="143">
        <f t="shared" si="7"/>
        <v>9036837</v>
      </c>
      <c r="R42" s="84" t="s">
        <v>1453</v>
      </c>
      <c r="S42" s="75">
        <v>3687</v>
      </c>
      <c r="T42" s="84" t="s">
        <v>1442</v>
      </c>
      <c r="U42" s="160">
        <v>2451</v>
      </c>
    </row>
    <row r="43" spans="1:21">
      <c r="A43" s="197" t="s">
        <v>2028</v>
      </c>
      <c r="B43" s="197" t="s">
        <v>2128</v>
      </c>
      <c r="C43" s="97">
        <v>33</v>
      </c>
      <c r="D43" s="84" t="str">
        <f t="shared" ref="D43:D70" si="8">IF(LEFT(A43,E43)="10",RIGHT(A43,1)&amp;LEFT(A43,LEN(A43)-1),IF(LEFT(A43,1)="0",RIGHT(A43,LEN(A43)-1)&amp;LEFT(A43,1),A43))</f>
        <v>4798356201</v>
      </c>
      <c r="E43" s="55">
        <v>4</v>
      </c>
      <c r="F43" s="73" t="str">
        <f t="shared" ref="F43:F70" ca="1" si="9">IF(AND(E43=1,OR(LEFT(D43,1)="1",LEFT(D43,1)="0")),INT(RAND()*8+2),FIXED(LEFTB(D43,E43),0))</f>
        <v>4,798</v>
      </c>
      <c r="G43" s="74"/>
      <c r="H43" s="52" t="str">
        <f t="shared" ref="H43:H70" si="10">IF(LEN(D43)-E43&gt;=J43,RIGHT(D43,LEN(D43)-E43),B43)</f>
        <v>356201</v>
      </c>
      <c r="I43" s="53" t="str">
        <f t="shared" ref="I43:I70" si="11">IF(LEFT(H43,J43)="10",RIGHT(H43,1)&amp;LEFT(H43,LEN(H43)-1),IF(LEFT(H43,1)="0",RIGHT(H43,LEN(H43)-1)&amp;LEFT(H43,1),H43))</f>
        <v>356201</v>
      </c>
      <c r="J43" s="55">
        <v>4</v>
      </c>
      <c r="K43" s="142" t="str">
        <f t="shared" ref="K43:K74" si="12">IF(J43=1,L43,FIXED(LEFTB(I43,J43),0))</f>
        <v>3,562</v>
      </c>
      <c r="L43" s="74">
        <v>9</v>
      </c>
      <c r="M43" s="141"/>
      <c r="N43" s="72">
        <v>33</v>
      </c>
      <c r="O43" s="141">
        <f t="shared" ca="1" si="5"/>
        <v>4798</v>
      </c>
      <c r="P43" s="141">
        <f t="shared" si="6"/>
        <v>3562</v>
      </c>
      <c r="Q43" s="143">
        <f t="shared" si="7"/>
        <v>17090476</v>
      </c>
      <c r="R43" s="84" t="s">
        <v>1453</v>
      </c>
      <c r="S43" s="75">
        <v>4798</v>
      </c>
      <c r="T43" s="84" t="s">
        <v>1442</v>
      </c>
      <c r="U43" s="160">
        <v>3562</v>
      </c>
    </row>
    <row r="44" spans="1:21">
      <c r="A44" s="197" t="s">
        <v>2029</v>
      </c>
      <c r="B44" s="197" t="s">
        <v>2129</v>
      </c>
      <c r="C44" s="97">
        <v>34</v>
      </c>
      <c r="D44" s="84" t="str">
        <f t="shared" si="8"/>
        <v>6910578423</v>
      </c>
      <c r="E44" s="55">
        <v>4</v>
      </c>
      <c r="F44" s="73" t="str">
        <f t="shared" ca="1" si="9"/>
        <v>6,910</v>
      </c>
      <c r="G44" s="74"/>
      <c r="H44" s="52" t="str">
        <f t="shared" si="10"/>
        <v>578423</v>
      </c>
      <c r="I44" s="53" t="str">
        <f t="shared" si="11"/>
        <v>578423</v>
      </c>
      <c r="J44" s="55">
        <v>4</v>
      </c>
      <c r="K44" s="142" t="str">
        <f t="shared" si="12"/>
        <v>5,784</v>
      </c>
      <c r="L44" s="74">
        <v>6</v>
      </c>
      <c r="M44" s="141"/>
      <c r="N44" s="72">
        <v>34</v>
      </c>
      <c r="O44" s="141">
        <f t="shared" ca="1" si="5"/>
        <v>6910</v>
      </c>
      <c r="P44" s="141">
        <f t="shared" si="6"/>
        <v>5784</v>
      </c>
      <c r="Q44" s="143">
        <f t="shared" si="7"/>
        <v>39967440</v>
      </c>
      <c r="R44" s="84" t="s">
        <v>1453</v>
      </c>
      <c r="S44" s="75">
        <v>6910</v>
      </c>
      <c r="T44" s="84" t="s">
        <v>1442</v>
      </c>
      <c r="U44" s="160">
        <v>5784</v>
      </c>
    </row>
    <row r="45" spans="1:21">
      <c r="A45" s="197" t="s">
        <v>2030</v>
      </c>
      <c r="B45" s="197" t="s">
        <v>2130</v>
      </c>
      <c r="C45" s="99">
        <v>35</v>
      </c>
      <c r="D45" s="85" t="str">
        <f t="shared" si="8"/>
        <v>1465023978</v>
      </c>
      <c r="E45" s="59">
        <v>4</v>
      </c>
      <c r="F45" s="77" t="str">
        <f t="shared" ca="1" si="9"/>
        <v>1,465</v>
      </c>
      <c r="G45" s="78"/>
      <c r="H45" s="56" t="str">
        <f t="shared" si="10"/>
        <v>023978</v>
      </c>
      <c r="I45" s="57" t="str">
        <f t="shared" si="11"/>
        <v>239780</v>
      </c>
      <c r="J45" s="59">
        <v>4</v>
      </c>
      <c r="K45" s="145" t="str">
        <f t="shared" si="12"/>
        <v>2,397</v>
      </c>
      <c r="L45" s="78">
        <v>2</v>
      </c>
      <c r="M45" s="144"/>
      <c r="N45" s="76">
        <v>35</v>
      </c>
      <c r="O45" s="144">
        <f t="shared" ca="1" si="5"/>
        <v>1465</v>
      </c>
      <c r="P45" s="144">
        <f t="shared" si="6"/>
        <v>2397</v>
      </c>
      <c r="Q45" s="146">
        <f t="shared" si="7"/>
        <v>3511605</v>
      </c>
      <c r="R45" s="85" t="s">
        <v>1453</v>
      </c>
      <c r="S45" s="79">
        <v>1465</v>
      </c>
      <c r="T45" s="85" t="s">
        <v>1442</v>
      </c>
      <c r="U45" s="161">
        <v>2397</v>
      </c>
    </row>
    <row r="46" spans="1:21">
      <c r="A46" s="197" t="s">
        <v>2031</v>
      </c>
      <c r="B46" s="197" t="s">
        <v>2131</v>
      </c>
      <c r="C46" s="97">
        <v>36</v>
      </c>
      <c r="D46" s="84" t="str">
        <f t="shared" si="8"/>
        <v>5809467312</v>
      </c>
      <c r="E46" s="55">
        <v>4</v>
      </c>
      <c r="F46" s="73" t="str">
        <f t="shared" ca="1" si="9"/>
        <v>5,809</v>
      </c>
      <c r="G46" s="74"/>
      <c r="H46" s="52" t="str">
        <f t="shared" si="10"/>
        <v>467312</v>
      </c>
      <c r="I46" s="53" t="str">
        <f t="shared" si="11"/>
        <v>467312</v>
      </c>
      <c r="J46" s="55">
        <v>5</v>
      </c>
      <c r="K46" s="142" t="str">
        <f t="shared" si="12"/>
        <v>46,731</v>
      </c>
      <c r="L46" s="74">
        <v>5</v>
      </c>
      <c r="M46" s="141"/>
      <c r="N46" s="72">
        <v>36</v>
      </c>
      <c r="O46" s="141">
        <f t="shared" ca="1" si="5"/>
        <v>5809</v>
      </c>
      <c r="P46" s="141">
        <f t="shared" si="6"/>
        <v>46731</v>
      </c>
      <c r="Q46" s="143">
        <f t="shared" si="7"/>
        <v>271460379</v>
      </c>
      <c r="R46" s="84" t="s">
        <v>1453</v>
      </c>
      <c r="S46" s="75">
        <v>5809</v>
      </c>
      <c r="T46" s="84" t="s">
        <v>1442</v>
      </c>
      <c r="U46" s="160">
        <v>46731</v>
      </c>
    </row>
    <row r="47" spans="1:21">
      <c r="A47" s="197" t="s">
        <v>2032</v>
      </c>
      <c r="B47" s="197" t="s">
        <v>2132</v>
      </c>
      <c r="C47" s="97">
        <v>37</v>
      </c>
      <c r="D47" s="84" t="str">
        <f t="shared" si="8"/>
        <v>2576134089</v>
      </c>
      <c r="E47" s="55">
        <v>4</v>
      </c>
      <c r="F47" s="73" t="str">
        <f t="shared" ca="1" si="9"/>
        <v>2,576</v>
      </c>
      <c r="G47" s="74"/>
      <c r="H47" s="52" t="str">
        <f t="shared" si="10"/>
        <v>134089</v>
      </c>
      <c r="I47" s="53" t="str">
        <f t="shared" si="11"/>
        <v>134089</v>
      </c>
      <c r="J47" s="55">
        <v>5</v>
      </c>
      <c r="K47" s="142" t="str">
        <f t="shared" si="12"/>
        <v>13,408</v>
      </c>
      <c r="L47" s="74">
        <v>7</v>
      </c>
      <c r="M47" s="141"/>
      <c r="N47" s="72">
        <v>37</v>
      </c>
      <c r="O47" s="141">
        <f t="shared" ca="1" si="5"/>
        <v>2576</v>
      </c>
      <c r="P47" s="141">
        <f t="shared" si="6"/>
        <v>13408</v>
      </c>
      <c r="Q47" s="143">
        <f t="shared" si="7"/>
        <v>34539008</v>
      </c>
      <c r="R47" s="84" t="s">
        <v>1453</v>
      </c>
      <c r="S47" s="75">
        <v>2576</v>
      </c>
      <c r="T47" s="84" t="s">
        <v>1442</v>
      </c>
      <c r="U47" s="160">
        <v>13408</v>
      </c>
    </row>
    <row r="48" spans="1:21">
      <c r="A48" s="197" t="s">
        <v>2033</v>
      </c>
      <c r="B48" s="197" t="s">
        <v>2133</v>
      </c>
      <c r="C48" s="97">
        <v>38</v>
      </c>
      <c r="D48" s="84" t="str">
        <f t="shared" si="8"/>
        <v>3549128670</v>
      </c>
      <c r="E48" s="55">
        <v>4</v>
      </c>
      <c r="F48" s="73" t="str">
        <f t="shared" ca="1" si="9"/>
        <v>3,549</v>
      </c>
      <c r="G48" s="74"/>
      <c r="H48" s="52" t="str">
        <f t="shared" si="10"/>
        <v>128670</v>
      </c>
      <c r="I48" s="53" t="str">
        <f t="shared" si="11"/>
        <v>128670</v>
      </c>
      <c r="J48" s="55">
        <v>5</v>
      </c>
      <c r="K48" s="142" t="str">
        <f t="shared" si="12"/>
        <v>12,867</v>
      </c>
      <c r="L48" s="74">
        <v>3</v>
      </c>
      <c r="M48" s="141"/>
      <c r="N48" s="72">
        <v>38</v>
      </c>
      <c r="O48" s="141">
        <f t="shared" ca="1" si="5"/>
        <v>3549</v>
      </c>
      <c r="P48" s="141">
        <f t="shared" si="6"/>
        <v>12867</v>
      </c>
      <c r="Q48" s="143">
        <f t="shared" si="7"/>
        <v>45664983</v>
      </c>
      <c r="R48" s="84" t="s">
        <v>1453</v>
      </c>
      <c r="S48" s="75">
        <v>3549</v>
      </c>
      <c r="T48" s="84" t="s">
        <v>1442</v>
      </c>
      <c r="U48" s="160">
        <v>12867</v>
      </c>
    </row>
    <row r="49" spans="1:21">
      <c r="A49" s="197" t="s">
        <v>2034</v>
      </c>
      <c r="B49" s="197" t="s">
        <v>2134</v>
      </c>
      <c r="C49" s="97">
        <v>39</v>
      </c>
      <c r="D49" s="84" t="str">
        <f t="shared" si="8"/>
        <v>8132790645</v>
      </c>
      <c r="E49" s="55">
        <v>4</v>
      </c>
      <c r="F49" s="73" t="str">
        <f t="shared" ca="1" si="9"/>
        <v>8,132</v>
      </c>
      <c r="G49" s="74"/>
      <c r="H49" s="52" t="str">
        <f t="shared" si="10"/>
        <v>790645</v>
      </c>
      <c r="I49" s="53" t="str">
        <f t="shared" si="11"/>
        <v>790645</v>
      </c>
      <c r="J49" s="55">
        <v>5</v>
      </c>
      <c r="K49" s="142" t="str">
        <f t="shared" si="12"/>
        <v>79,064</v>
      </c>
      <c r="L49" s="74">
        <v>8</v>
      </c>
      <c r="M49" s="141"/>
      <c r="N49" s="72">
        <v>39</v>
      </c>
      <c r="O49" s="141">
        <f t="shared" ca="1" si="5"/>
        <v>8132</v>
      </c>
      <c r="P49" s="141">
        <f t="shared" si="6"/>
        <v>79064</v>
      </c>
      <c r="Q49" s="143">
        <f t="shared" si="7"/>
        <v>642948448</v>
      </c>
      <c r="R49" s="84" t="s">
        <v>1453</v>
      </c>
      <c r="S49" s="75">
        <v>8132</v>
      </c>
      <c r="T49" s="84" t="s">
        <v>1442</v>
      </c>
      <c r="U49" s="160">
        <v>79064</v>
      </c>
    </row>
    <row r="50" spans="1:21">
      <c r="A50" s="197" t="s">
        <v>2035</v>
      </c>
      <c r="B50" s="197" t="s">
        <v>2135</v>
      </c>
      <c r="C50" s="97">
        <v>40</v>
      </c>
      <c r="D50" s="84" t="str">
        <f t="shared" si="8"/>
        <v>9243801756</v>
      </c>
      <c r="E50" s="55">
        <v>4</v>
      </c>
      <c r="F50" s="73" t="str">
        <f t="shared" ca="1" si="9"/>
        <v>9,243</v>
      </c>
      <c r="G50" s="74"/>
      <c r="H50" s="52" t="str">
        <f t="shared" si="10"/>
        <v>801756</v>
      </c>
      <c r="I50" s="53" t="str">
        <f t="shared" si="11"/>
        <v>801756</v>
      </c>
      <c r="J50" s="55">
        <v>5</v>
      </c>
      <c r="K50" s="142" t="str">
        <f t="shared" si="12"/>
        <v>80,175</v>
      </c>
      <c r="L50" s="74">
        <v>9</v>
      </c>
      <c r="M50" s="141"/>
      <c r="N50" s="72">
        <v>40</v>
      </c>
      <c r="O50" s="141">
        <f t="shared" ca="1" si="5"/>
        <v>9243</v>
      </c>
      <c r="P50" s="141">
        <f t="shared" si="6"/>
        <v>80175</v>
      </c>
      <c r="Q50" s="143">
        <f t="shared" si="7"/>
        <v>741057525</v>
      </c>
      <c r="R50" s="84" t="s">
        <v>1453</v>
      </c>
      <c r="S50" s="75">
        <v>9243</v>
      </c>
      <c r="T50" s="84" t="s">
        <v>1442</v>
      </c>
      <c r="U50" s="160">
        <v>80175</v>
      </c>
    </row>
    <row r="51" spans="1:21">
      <c r="A51" s="197" t="s">
        <v>2036</v>
      </c>
      <c r="B51" s="197" t="s">
        <v>2136</v>
      </c>
      <c r="C51" s="101">
        <v>41</v>
      </c>
      <c r="D51" s="83" t="str">
        <f t="shared" si="8"/>
        <v>3285647901</v>
      </c>
      <c r="E51" s="51">
        <v>5</v>
      </c>
      <c r="F51" s="67" t="str">
        <f t="shared" ca="1" si="9"/>
        <v>32,856</v>
      </c>
      <c r="G51" s="68"/>
      <c r="H51" s="49" t="str">
        <f t="shared" si="10"/>
        <v>47901</v>
      </c>
      <c r="I51" s="48" t="str">
        <f t="shared" si="11"/>
        <v>47901</v>
      </c>
      <c r="J51" s="51">
        <v>5</v>
      </c>
      <c r="K51" s="148" t="str">
        <f t="shared" si="12"/>
        <v>47,901</v>
      </c>
      <c r="L51" s="68">
        <v>6</v>
      </c>
      <c r="M51" s="147"/>
      <c r="N51" s="66">
        <v>41</v>
      </c>
      <c r="O51" s="147">
        <f t="shared" ca="1" si="5"/>
        <v>32856</v>
      </c>
      <c r="P51" s="147">
        <f t="shared" si="6"/>
        <v>47901</v>
      </c>
      <c r="Q51" s="149">
        <f t="shared" si="7"/>
        <v>1573835256</v>
      </c>
      <c r="R51" s="83" t="s">
        <v>1453</v>
      </c>
      <c r="S51" s="69">
        <v>32856</v>
      </c>
      <c r="T51" s="83" t="s">
        <v>1442</v>
      </c>
      <c r="U51" s="162">
        <v>47901</v>
      </c>
    </row>
    <row r="52" spans="1:21">
      <c r="A52" s="197" t="s">
        <v>2037</v>
      </c>
      <c r="B52" s="197" t="s">
        <v>2137</v>
      </c>
      <c r="C52" s="97">
        <v>42</v>
      </c>
      <c r="D52" s="84" t="str">
        <f t="shared" si="8"/>
        <v>1063425789</v>
      </c>
      <c r="E52" s="55">
        <v>5</v>
      </c>
      <c r="F52" s="73" t="str">
        <f t="shared" ca="1" si="9"/>
        <v>10,634</v>
      </c>
      <c r="G52" s="74"/>
      <c r="H52" s="52" t="str">
        <f t="shared" si="10"/>
        <v>25789</v>
      </c>
      <c r="I52" s="53" t="str">
        <f t="shared" si="11"/>
        <v>25789</v>
      </c>
      <c r="J52" s="55">
        <v>5</v>
      </c>
      <c r="K52" s="142" t="str">
        <f t="shared" si="12"/>
        <v>25,789</v>
      </c>
      <c r="L52" s="74">
        <v>2</v>
      </c>
      <c r="M52" s="141"/>
      <c r="N52" s="72">
        <v>42</v>
      </c>
      <c r="O52" s="141">
        <f t="shared" ca="1" si="5"/>
        <v>10634</v>
      </c>
      <c r="P52" s="141">
        <f t="shared" si="6"/>
        <v>25789</v>
      </c>
      <c r="Q52" s="143">
        <f t="shared" si="7"/>
        <v>274240226</v>
      </c>
      <c r="R52" s="84" t="s">
        <v>1453</v>
      </c>
      <c r="S52" s="75">
        <v>10634</v>
      </c>
      <c r="T52" s="84" t="s">
        <v>1442</v>
      </c>
      <c r="U52" s="160">
        <v>25789</v>
      </c>
    </row>
    <row r="53" spans="1:21">
      <c r="A53" s="197" t="s">
        <v>2038</v>
      </c>
      <c r="B53" s="197" t="s">
        <v>2138</v>
      </c>
      <c r="C53" s="97">
        <v>43</v>
      </c>
      <c r="D53" s="84" t="str">
        <f t="shared" si="8"/>
        <v>9523146780</v>
      </c>
      <c r="E53" s="55">
        <v>5</v>
      </c>
      <c r="F53" s="73" t="str">
        <f t="shared" ca="1" si="9"/>
        <v>95,231</v>
      </c>
      <c r="G53" s="74"/>
      <c r="H53" s="52" t="str">
        <f t="shared" si="10"/>
        <v>46780</v>
      </c>
      <c r="I53" s="53" t="str">
        <f t="shared" si="11"/>
        <v>46780</v>
      </c>
      <c r="J53" s="55">
        <v>5</v>
      </c>
      <c r="K53" s="142" t="str">
        <f t="shared" si="12"/>
        <v>46,780</v>
      </c>
      <c r="L53" s="74">
        <v>4</v>
      </c>
      <c r="M53" s="141"/>
      <c r="N53" s="72">
        <v>43</v>
      </c>
      <c r="O53" s="141">
        <f t="shared" ca="1" si="5"/>
        <v>95231</v>
      </c>
      <c r="P53" s="141">
        <f t="shared" si="6"/>
        <v>46780</v>
      </c>
      <c r="Q53" s="143">
        <f t="shared" si="7"/>
        <v>4454906180</v>
      </c>
      <c r="R53" s="84" t="s">
        <v>1453</v>
      </c>
      <c r="S53" s="75">
        <v>95231</v>
      </c>
      <c r="T53" s="84" t="s">
        <v>1442</v>
      </c>
      <c r="U53" s="160">
        <v>46780</v>
      </c>
    </row>
    <row r="54" spans="1:21">
      <c r="A54" s="197" t="s">
        <v>2039</v>
      </c>
      <c r="B54" s="197" t="s">
        <v>2139</v>
      </c>
      <c r="C54" s="97">
        <v>44</v>
      </c>
      <c r="D54" s="84" t="str">
        <f t="shared" si="8"/>
        <v>4396758012</v>
      </c>
      <c r="E54" s="55">
        <v>5</v>
      </c>
      <c r="F54" s="73" t="str">
        <f t="shared" ca="1" si="9"/>
        <v>43,967</v>
      </c>
      <c r="G54" s="74"/>
      <c r="H54" s="52" t="str">
        <f t="shared" si="10"/>
        <v>58012</v>
      </c>
      <c r="I54" s="53" t="str">
        <f t="shared" si="11"/>
        <v>58012</v>
      </c>
      <c r="J54" s="55">
        <v>5</v>
      </c>
      <c r="K54" s="142" t="str">
        <f t="shared" si="12"/>
        <v>58,012</v>
      </c>
      <c r="L54" s="74">
        <v>7</v>
      </c>
      <c r="M54" s="141"/>
      <c r="N54" s="72">
        <v>44</v>
      </c>
      <c r="O54" s="141">
        <f t="shared" ca="1" si="5"/>
        <v>43967</v>
      </c>
      <c r="P54" s="141">
        <f t="shared" si="6"/>
        <v>58012</v>
      </c>
      <c r="Q54" s="143">
        <f t="shared" si="7"/>
        <v>2550613604</v>
      </c>
      <c r="R54" s="84" t="s">
        <v>1453</v>
      </c>
      <c r="S54" s="75">
        <v>43967</v>
      </c>
      <c r="T54" s="84" t="s">
        <v>1442</v>
      </c>
      <c r="U54" s="160">
        <v>58012</v>
      </c>
    </row>
    <row r="55" spans="1:21">
      <c r="A55" s="197" t="s">
        <v>2040</v>
      </c>
      <c r="B55" s="197" t="s">
        <v>2140</v>
      </c>
      <c r="C55" s="99">
        <v>45</v>
      </c>
      <c r="D55" s="85" t="str">
        <f t="shared" si="8"/>
        <v>7629081345</v>
      </c>
      <c r="E55" s="59">
        <v>5</v>
      </c>
      <c r="F55" s="77" t="str">
        <f t="shared" ca="1" si="9"/>
        <v>76,290</v>
      </c>
      <c r="G55" s="78"/>
      <c r="H55" s="56" t="str">
        <f t="shared" si="10"/>
        <v>81345</v>
      </c>
      <c r="I55" s="57" t="str">
        <f t="shared" si="11"/>
        <v>81345</v>
      </c>
      <c r="J55" s="59">
        <v>5</v>
      </c>
      <c r="K55" s="145" t="str">
        <f t="shared" si="12"/>
        <v>81,345</v>
      </c>
      <c r="L55" s="78">
        <v>3</v>
      </c>
      <c r="M55" s="144"/>
      <c r="N55" s="76">
        <v>45</v>
      </c>
      <c r="O55" s="144">
        <f t="shared" ca="1" si="5"/>
        <v>76290</v>
      </c>
      <c r="P55" s="144">
        <f t="shared" si="6"/>
        <v>81345</v>
      </c>
      <c r="Q55" s="146">
        <f t="shared" si="7"/>
        <v>6205810050</v>
      </c>
      <c r="R55" s="85" t="s">
        <v>1453</v>
      </c>
      <c r="S55" s="79">
        <v>76290</v>
      </c>
      <c r="T55" s="85" t="s">
        <v>1442</v>
      </c>
      <c r="U55" s="161">
        <v>81345</v>
      </c>
    </row>
    <row r="56" spans="1:21">
      <c r="A56" s="197" t="s">
        <v>2041</v>
      </c>
      <c r="B56" s="197" t="s">
        <v>2141</v>
      </c>
      <c r="C56" s="97">
        <v>46</v>
      </c>
      <c r="D56" s="84" t="str">
        <f t="shared" si="8"/>
        <v>8730192456</v>
      </c>
      <c r="E56" s="55">
        <v>5</v>
      </c>
      <c r="F56" s="73" t="str">
        <f t="shared" ca="1" si="9"/>
        <v>87,301</v>
      </c>
      <c r="G56" s="74"/>
      <c r="H56" s="52" t="str">
        <f t="shared" si="10"/>
        <v>92456</v>
      </c>
      <c r="I56" s="53" t="str">
        <f t="shared" si="11"/>
        <v>92456</v>
      </c>
      <c r="J56" s="55">
        <v>5</v>
      </c>
      <c r="K56" s="142" t="str">
        <f t="shared" si="12"/>
        <v>92,456</v>
      </c>
      <c r="L56" s="74">
        <v>5</v>
      </c>
      <c r="M56" s="141"/>
      <c r="N56" s="72">
        <v>46</v>
      </c>
      <c r="O56" s="141">
        <f t="shared" ca="1" si="5"/>
        <v>87301</v>
      </c>
      <c r="P56" s="141">
        <f t="shared" si="6"/>
        <v>92456</v>
      </c>
      <c r="Q56" s="143">
        <f t="shared" si="7"/>
        <v>8071501256</v>
      </c>
      <c r="R56" s="84" t="s">
        <v>1453</v>
      </c>
      <c r="S56" s="75">
        <v>87301</v>
      </c>
      <c r="T56" s="84" t="s">
        <v>1442</v>
      </c>
      <c r="U56" s="160">
        <v>92456</v>
      </c>
    </row>
    <row r="57" spans="1:21">
      <c r="A57" s="197" t="s">
        <v>2042</v>
      </c>
      <c r="B57" s="197" t="s">
        <v>2142</v>
      </c>
      <c r="C57" s="97">
        <v>47</v>
      </c>
      <c r="D57" s="84" t="str">
        <f t="shared" si="8"/>
        <v>2174536890</v>
      </c>
      <c r="E57" s="55">
        <v>5</v>
      </c>
      <c r="F57" s="73" t="str">
        <f t="shared" ca="1" si="9"/>
        <v>21,745</v>
      </c>
      <c r="G57" s="74"/>
      <c r="H57" s="52" t="str">
        <f t="shared" si="10"/>
        <v>36890</v>
      </c>
      <c r="I57" s="53" t="str">
        <f t="shared" si="11"/>
        <v>36890</v>
      </c>
      <c r="J57" s="55">
        <v>5</v>
      </c>
      <c r="K57" s="142" t="str">
        <f t="shared" si="12"/>
        <v>36,890</v>
      </c>
      <c r="L57" s="74">
        <v>8</v>
      </c>
      <c r="M57" s="141"/>
      <c r="N57" s="72">
        <v>47</v>
      </c>
      <c r="O57" s="141">
        <f t="shared" ca="1" si="5"/>
        <v>21745</v>
      </c>
      <c r="P57" s="141">
        <f t="shared" si="6"/>
        <v>36890</v>
      </c>
      <c r="Q57" s="143">
        <f t="shared" si="7"/>
        <v>802173050</v>
      </c>
      <c r="R57" s="84" t="s">
        <v>1453</v>
      </c>
      <c r="S57" s="75">
        <v>21745</v>
      </c>
      <c r="T57" s="84" t="s">
        <v>1442</v>
      </c>
      <c r="U57" s="160">
        <v>36890</v>
      </c>
    </row>
    <row r="58" spans="1:21">
      <c r="A58" s="197" t="s">
        <v>2043</v>
      </c>
      <c r="B58" s="197" t="s">
        <v>2143</v>
      </c>
      <c r="C58" s="97">
        <v>48</v>
      </c>
      <c r="D58" s="84" t="str">
        <f t="shared" si="8"/>
        <v>5407869123</v>
      </c>
      <c r="E58" s="55">
        <v>5</v>
      </c>
      <c r="F58" s="73" t="str">
        <f t="shared" ca="1" si="9"/>
        <v>54,078</v>
      </c>
      <c r="G58" s="74"/>
      <c r="H58" s="52" t="str">
        <f t="shared" si="10"/>
        <v>69123</v>
      </c>
      <c r="I58" s="53" t="str">
        <f t="shared" si="11"/>
        <v>69123</v>
      </c>
      <c r="J58" s="55">
        <v>5</v>
      </c>
      <c r="K58" s="142" t="str">
        <f t="shared" si="12"/>
        <v>69,123</v>
      </c>
      <c r="L58" s="74">
        <v>6</v>
      </c>
      <c r="M58" s="141"/>
      <c r="N58" s="72">
        <v>48</v>
      </c>
      <c r="O58" s="141">
        <f t="shared" ca="1" si="5"/>
        <v>54078</v>
      </c>
      <c r="P58" s="141">
        <f t="shared" si="6"/>
        <v>69123</v>
      </c>
      <c r="Q58" s="143">
        <f t="shared" si="7"/>
        <v>3738033594</v>
      </c>
      <c r="R58" s="84" t="s">
        <v>1453</v>
      </c>
      <c r="S58" s="75">
        <v>54078</v>
      </c>
      <c r="T58" s="84" t="s">
        <v>1442</v>
      </c>
      <c r="U58" s="160">
        <v>69123</v>
      </c>
    </row>
    <row r="59" spans="1:21">
      <c r="A59" s="197" t="s">
        <v>2044</v>
      </c>
      <c r="B59" s="197" t="s">
        <v>2144</v>
      </c>
      <c r="C59" s="97">
        <v>49</v>
      </c>
      <c r="D59" s="84" t="str">
        <f t="shared" si="8"/>
        <v>9841203567</v>
      </c>
      <c r="E59" s="55">
        <v>5</v>
      </c>
      <c r="F59" s="73" t="str">
        <f t="shared" ca="1" si="9"/>
        <v>98,412</v>
      </c>
      <c r="G59" s="74"/>
      <c r="H59" s="52" t="str">
        <f t="shared" si="10"/>
        <v>03567</v>
      </c>
      <c r="I59" s="53" t="str">
        <f t="shared" si="11"/>
        <v>35670</v>
      </c>
      <c r="J59" s="55">
        <v>5</v>
      </c>
      <c r="K59" s="142" t="str">
        <f t="shared" si="12"/>
        <v>35,670</v>
      </c>
      <c r="L59" s="74">
        <v>2</v>
      </c>
      <c r="M59" s="141"/>
      <c r="N59" s="72">
        <v>49</v>
      </c>
      <c r="O59" s="141">
        <f t="shared" ca="1" si="5"/>
        <v>98412</v>
      </c>
      <c r="P59" s="141">
        <f t="shared" si="6"/>
        <v>35670</v>
      </c>
      <c r="Q59" s="143">
        <f t="shared" si="7"/>
        <v>3510356040</v>
      </c>
      <c r="R59" s="84" t="s">
        <v>1453</v>
      </c>
      <c r="S59" s="75">
        <v>98412</v>
      </c>
      <c r="T59" s="84" t="s">
        <v>1442</v>
      </c>
      <c r="U59" s="160">
        <v>35670</v>
      </c>
    </row>
    <row r="60" spans="1:21">
      <c r="A60" s="197" t="s">
        <v>2045</v>
      </c>
      <c r="B60" s="197" t="s">
        <v>2145</v>
      </c>
      <c r="C60" s="97">
        <v>50</v>
      </c>
      <c r="D60" s="84" t="str">
        <f t="shared" si="8"/>
        <v>6518970234</v>
      </c>
      <c r="E60" s="55">
        <v>5</v>
      </c>
      <c r="F60" s="73" t="str">
        <f t="shared" ca="1" si="9"/>
        <v>65,189</v>
      </c>
      <c r="G60" s="74"/>
      <c r="H60" s="52" t="str">
        <f t="shared" si="10"/>
        <v>70234</v>
      </c>
      <c r="I60" s="53" t="str">
        <f t="shared" si="11"/>
        <v>70234</v>
      </c>
      <c r="J60" s="55">
        <v>5</v>
      </c>
      <c r="K60" s="142" t="str">
        <f t="shared" si="12"/>
        <v>70,234</v>
      </c>
      <c r="L60" s="74">
        <v>4</v>
      </c>
      <c r="M60" s="141"/>
      <c r="N60" s="72">
        <v>50</v>
      </c>
      <c r="O60" s="141">
        <f t="shared" ca="1" si="5"/>
        <v>65189</v>
      </c>
      <c r="P60" s="141">
        <f t="shared" si="6"/>
        <v>70234</v>
      </c>
      <c r="Q60" s="143">
        <f t="shared" si="7"/>
        <v>4578484226</v>
      </c>
      <c r="R60" s="84" t="s">
        <v>1453</v>
      </c>
      <c r="S60" s="75">
        <v>65189</v>
      </c>
      <c r="T60" s="84" t="s">
        <v>1442</v>
      </c>
      <c r="U60" s="160">
        <v>70234</v>
      </c>
    </row>
    <row r="61" spans="1:21">
      <c r="A61" s="197" t="s">
        <v>2046</v>
      </c>
      <c r="B61" s="197" t="s">
        <v>2146</v>
      </c>
      <c r="C61" s="101">
        <v>51</v>
      </c>
      <c r="D61" s="83" t="str">
        <f t="shared" si="8"/>
        <v>6521940387</v>
      </c>
      <c r="E61" s="51">
        <v>5</v>
      </c>
      <c r="F61" s="67" t="str">
        <f t="shared" ca="1" si="9"/>
        <v>65,219</v>
      </c>
      <c r="G61" s="68"/>
      <c r="H61" s="49" t="str">
        <f t="shared" si="10"/>
        <v>2976518403</v>
      </c>
      <c r="I61" s="48" t="str">
        <f t="shared" si="11"/>
        <v>2976518403</v>
      </c>
      <c r="J61" s="51">
        <v>6</v>
      </c>
      <c r="K61" s="148" t="str">
        <f t="shared" si="12"/>
        <v>297,651</v>
      </c>
      <c r="L61" s="68"/>
      <c r="M61" s="147"/>
      <c r="N61" s="66">
        <v>51</v>
      </c>
      <c r="O61" s="147">
        <f t="shared" ca="1" si="5"/>
        <v>65219</v>
      </c>
      <c r="P61" s="147">
        <f t="shared" si="6"/>
        <v>297651</v>
      </c>
      <c r="Q61" s="149">
        <f t="shared" si="7"/>
        <v>19412500569</v>
      </c>
      <c r="R61" s="83" t="s">
        <v>1453</v>
      </c>
      <c r="S61" s="69">
        <v>65219</v>
      </c>
      <c r="T61" s="83" t="s">
        <v>1442</v>
      </c>
      <c r="U61" s="162">
        <v>297651</v>
      </c>
    </row>
    <row r="62" spans="1:21">
      <c r="A62" s="197" t="s">
        <v>2047</v>
      </c>
      <c r="B62" s="197" t="s">
        <v>2147</v>
      </c>
      <c r="C62" s="97">
        <v>52</v>
      </c>
      <c r="D62" s="84" t="str">
        <f t="shared" si="8"/>
        <v>3298617054</v>
      </c>
      <c r="E62" s="55">
        <v>5</v>
      </c>
      <c r="F62" s="73" t="str">
        <f t="shared" ca="1" si="9"/>
        <v>32,986</v>
      </c>
      <c r="G62" s="74"/>
      <c r="H62" s="52" t="str">
        <f t="shared" si="10"/>
        <v>5209841736</v>
      </c>
      <c r="I62" s="53" t="str">
        <f t="shared" si="11"/>
        <v>5209841736</v>
      </c>
      <c r="J62" s="55">
        <v>6</v>
      </c>
      <c r="K62" s="142" t="str">
        <f t="shared" si="12"/>
        <v>520,984</v>
      </c>
      <c r="L62" s="74"/>
      <c r="M62" s="141"/>
      <c r="N62" s="72">
        <v>52</v>
      </c>
      <c r="O62" s="141">
        <f t="shared" ca="1" si="5"/>
        <v>32986</v>
      </c>
      <c r="P62" s="141">
        <f t="shared" si="6"/>
        <v>520984</v>
      </c>
      <c r="Q62" s="143">
        <f t="shared" si="7"/>
        <v>17185178224</v>
      </c>
      <c r="R62" s="84" t="s">
        <v>1453</v>
      </c>
      <c r="S62" s="75">
        <v>32986</v>
      </c>
      <c r="T62" s="84" t="s">
        <v>1442</v>
      </c>
      <c r="U62" s="160">
        <v>520984</v>
      </c>
    </row>
    <row r="63" spans="1:21">
      <c r="A63" s="197" t="s">
        <v>2048</v>
      </c>
      <c r="B63" s="197" t="s">
        <v>2148</v>
      </c>
      <c r="C63" s="97">
        <v>53</v>
      </c>
      <c r="D63" s="84" t="str">
        <f t="shared" si="8"/>
        <v>1076495832</v>
      </c>
      <c r="E63" s="55">
        <v>5</v>
      </c>
      <c r="F63" s="73" t="str">
        <f t="shared" ca="1" si="9"/>
        <v>10,764</v>
      </c>
      <c r="G63" s="74"/>
      <c r="H63" s="52" t="str">
        <f t="shared" si="10"/>
        <v>9643285170</v>
      </c>
      <c r="I63" s="53" t="str">
        <f t="shared" si="11"/>
        <v>9643285170</v>
      </c>
      <c r="J63" s="55">
        <v>6</v>
      </c>
      <c r="K63" s="142" t="str">
        <f t="shared" si="12"/>
        <v>964,328</v>
      </c>
      <c r="L63" s="74"/>
      <c r="M63" s="141"/>
      <c r="N63" s="72">
        <v>53</v>
      </c>
      <c r="O63" s="141">
        <f t="shared" ca="1" si="5"/>
        <v>10764</v>
      </c>
      <c r="P63" s="141">
        <f t="shared" si="6"/>
        <v>964328</v>
      </c>
      <c r="Q63" s="143">
        <f t="shared" si="7"/>
        <v>10380026592</v>
      </c>
      <c r="R63" s="84" t="s">
        <v>1453</v>
      </c>
      <c r="S63" s="75">
        <v>10764</v>
      </c>
      <c r="T63" s="84" t="s">
        <v>1442</v>
      </c>
      <c r="U63" s="160">
        <v>964328</v>
      </c>
    </row>
    <row r="64" spans="1:21">
      <c r="A64" s="197" t="s">
        <v>2049</v>
      </c>
      <c r="B64" s="197" t="s">
        <v>2149</v>
      </c>
      <c r="C64" s="97">
        <v>54</v>
      </c>
      <c r="D64" s="84" t="str">
        <f t="shared" si="8"/>
        <v>7632051498</v>
      </c>
      <c r="E64" s="55">
        <v>5</v>
      </c>
      <c r="F64" s="73" t="str">
        <f t="shared" ca="1" si="9"/>
        <v>76,320</v>
      </c>
      <c r="G64" s="74"/>
      <c r="H64" s="52" t="str">
        <f t="shared" si="10"/>
        <v>0754396281</v>
      </c>
      <c r="I64" s="53" t="str">
        <f t="shared" si="11"/>
        <v>7543962810</v>
      </c>
      <c r="J64" s="55">
        <v>6</v>
      </c>
      <c r="K64" s="142" t="str">
        <f t="shared" si="12"/>
        <v>754,396</v>
      </c>
      <c r="L64" s="74"/>
      <c r="M64" s="141"/>
      <c r="N64" s="72">
        <v>54</v>
      </c>
      <c r="O64" s="141">
        <f t="shared" ca="1" si="5"/>
        <v>76320</v>
      </c>
      <c r="P64" s="141">
        <f t="shared" si="6"/>
        <v>754396</v>
      </c>
      <c r="Q64" s="143">
        <f t="shared" si="7"/>
        <v>57575502720</v>
      </c>
      <c r="R64" s="84" t="s">
        <v>1453</v>
      </c>
      <c r="S64" s="75">
        <v>76320</v>
      </c>
      <c r="T64" s="84" t="s">
        <v>1442</v>
      </c>
      <c r="U64" s="160">
        <v>754396</v>
      </c>
    </row>
    <row r="65" spans="1:21">
      <c r="A65" s="197" t="s">
        <v>2050</v>
      </c>
      <c r="B65" s="197" t="s">
        <v>2150</v>
      </c>
      <c r="C65" s="99">
        <v>55</v>
      </c>
      <c r="D65" s="85" t="str">
        <f t="shared" si="8"/>
        <v>2187506943</v>
      </c>
      <c r="E65" s="59">
        <v>5</v>
      </c>
      <c r="F65" s="77" t="str">
        <f t="shared" ca="1" si="9"/>
        <v>21,875</v>
      </c>
      <c r="G65" s="78"/>
      <c r="H65" s="56" t="str">
        <f t="shared" si="10"/>
        <v>4198730625</v>
      </c>
      <c r="I65" s="57" t="str">
        <f t="shared" si="11"/>
        <v>4198730625</v>
      </c>
      <c r="J65" s="59">
        <v>6</v>
      </c>
      <c r="K65" s="145" t="str">
        <f t="shared" si="12"/>
        <v>419,873</v>
      </c>
      <c r="L65" s="78"/>
      <c r="M65" s="144"/>
      <c r="N65" s="76">
        <v>55</v>
      </c>
      <c r="O65" s="144">
        <f t="shared" ca="1" si="5"/>
        <v>21875</v>
      </c>
      <c r="P65" s="144">
        <f t="shared" si="6"/>
        <v>419873</v>
      </c>
      <c r="Q65" s="146">
        <f t="shared" si="7"/>
        <v>9184721875</v>
      </c>
      <c r="R65" s="85" t="s">
        <v>1453</v>
      </c>
      <c r="S65" s="79">
        <v>21875</v>
      </c>
      <c r="T65" s="85" t="s">
        <v>1442</v>
      </c>
      <c r="U65" s="161">
        <v>419873</v>
      </c>
    </row>
    <row r="66" spans="1:21">
      <c r="A66" s="197" t="s">
        <v>2051</v>
      </c>
      <c r="B66" s="197" t="s">
        <v>2151</v>
      </c>
      <c r="C66" s="97">
        <v>56</v>
      </c>
      <c r="D66" s="84" t="str">
        <f t="shared" si="8"/>
        <v>9653847210</v>
      </c>
      <c r="E66" s="55">
        <v>5</v>
      </c>
      <c r="F66" s="73" t="str">
        <f t="shared" ca="1" si="9"/>
        <v>96,538</v>
      </c>
      <c r="G66" s="74"/>
      <c r="H66" s="52" t="str">
        <f t="shared" si="10"/>
        <v>1865407392</v>
      </c>
      <c r="I66" s="53" t="str">
        <f t="shared" si="11"/>
        <v>1865407392</v>
      </c>
      <c r="J66" s="55">
        <v>6</v>
      </c>
      <c r="K66" s="142" t="str">
        <f t="shared" si="12"/>
        <v>186,540</v>
      </c>
      <c r="L66" s="74"/>
      <c r="M66" s="141"/>
      <c r="N66" s="72">
        <v>56</v>
      </c>
      <c r="O66" s="141">
        <f t="shared" ca="1" si="5"/>
        <v>96538</v>
      </c>
      <c r="P66" s="141">
        <f t="shared" si="6"/>
        <v>186540</v>
      </c>
      <c r="Q66" s="143">
        <f t="shared" si="7"/>
        <v>18008198520</v>
      </c>
      <c r="R66" s="84" t="s">
        <v>1453</v>
      </c>
      <c r="S66" s="75">
        <v>96538</v>
      </c>
      <c r="T66" s="84" t="s">
        <v>1442</v>
      </c>
      <c r="U66" s="160">
        <v>186540</v>
      </c>
    </row>
    <row r="67" spans="1:21">
      <c r="A67" s="197" t="s">
        <v>2052</v>
      </c>
      <c r="B67" s="197" t="s">
        <v>2152</v>
      </c>
      <c r="C67" s="97">
        <v>57</v>
      </c>
      <c r="D67" s="84" t="str">
        <f t="shared" si="8"/>
        <v>5410839276</v>
      </c>
      <c r="E67" s="55">
        <v>5</v>
      </c>
      <c r="F67" s="73" t="str">
        <f t="shared" ca="1" si="9"/>
        <v>54,108</v>
      </c>
      <c r="G67" s="74"/>
      <c r="H67" s="52" t="str">
        <f t="shared" si="10"/>
        <v>8532174069</v>
      </c>
      <c r="I67" s="53" t="str">
        <f t="shared" si="11"/>
        <v>8532174069</v>
      </c>
      <c r="J67" s="55">
        <v>6</v>
      </c>
      <c r="K67" s="142" t="str">
        <f t="shared" si="12"/>
        <v>853,217</v>
      </c>
      <c r="L67" s="74"/>
      <c r="M67" s="141"/>
      <c r="N67" s="72">
        <v>57</v>
      </c>
      <c r="O67" s="141">
        <f t="shared" ca="1" si="5"/>
        <v>54108</v>
      </c>
      <c r="P67" s="141">
        <f t="shared" si="6"/>
        <v>853217</v>
      </c>
      <c r="Q67" s="143">
        <f t="shared" si="7"/>
        <v>46165865436</v>
      </c>
      <c r="R67" s="84" t="s">
        <v>1453</v>
      </c>
      <c r="S67" s="75">
        <v>54108</v>
      </c>
      <c r="T67" s="84" t="s">
        <v>1442</v>
      </c>
      <c r="U67" s="160">
        <v>853217</v>
      </c>
    </row>
    <row r="68" spans="1:21">
      <c r="A68" s="197" t="s">
        <v>2053</v>
      </c>
      <c r="B68" s="197" t="s">
        <v>2153</v>
      </c>
      <c r="C68" s="97">
        <v>58</v>
      </c>
      <c r="D68" s="84" t="str">
        <f t="shared" si="8"/>
        <v>9854273610</v>
      </c>
      <c r="E68" s="55">
        <v>5</v>
      </c>
      <c r="F68" s="73" t="str">
        <f t="shared" ca="1" si="9"/>
        <v>98,542</v>
      </c>
      <c r="G68" s="74"/>
      <c r="H68" s="52" t="str">
        <f t="shared" si="10"/>
        <v>6310952847</v>
      </c>
      <c r="I68" s="53" t="str">
        <f t="shared" si="11"/>
        <v>6310952847</v>
      </c>
      <c r="J68" s="55">
        <v>6</v>
      </c>
      <c r="K68" s="142" t="str">
        <f t="shared" si="12"/>
        <v>631,095</v>
      </c>
      <c r="L68" s="74"/>
      <c r="M68" s="141"/>
      <c r="N68" s="72">
        <v>58</v>
      </c>
      <c r="O68" s="141">
        <f t="shared" ca="1" si="5"/>
        <v>98542</v>
      </c>
      <c r="P68" s="141">
        <f t="shared" si="6"/>
        <v>631095</v>
      </c>
      <c r="Q68" s="143">
        <f t="shared" si="7"/>
        <v>62189363490</v>
      </c>
      <c r="R68" s="84" t="s">
        <v>1453</v>
      </c>
      <c r="S68" s="75">
        <v>98542</v>
      </c>
      <c r="T68" s="84" t="s">
        <v>1442</v>
      </c>
      <c r="U68" s="160">
        <v>631095</v>
      </c>
    </row>
    <row r="69" spans="1:21">
      <c r="A69" s="197" t="s">
        <v>2054</v>
      </c>
      <c r="B69" s="197" t="s">
        <v>2154</v>
      </c>
      <c r="C69" s="97">
        <v>59</v>
      </c>
      <c r="D69" s="84" t="str">
        <f t="shared" si="8"/>
        <v>8743162509</v>
      </c>
      <c r="E69" s="55">
        <v>5</v>
      </c>
      <c r="F69" s="73" t="str">
        <f t="shared" ca="1" si="9"/>
        <v>87,431</v>
      </c>
      <c r="G69" s="74"/>
      <c r="H69" s="52" t="str">
        <f t="shared" si="10"/>
        <v>3087629514</v>
      </c>
      <c r="I69" s="53" t="str">
        <f t="shared" si="11"/>
        <v>3087629514</v>
      </c>
      <c r="J69" s="55">
        <v>6</v>
      </c>
      <c r="K69" s="142" t="str">
        <f t="shared" si="12"/>
        <v>308,762</v>
      </c>
      <c r="L69" s="74"/>
      <c r="M69" s="141"/>
      <c r="N69" s="72">
        <v>59</v>
      </c>
      <c r="O69" s="141">
        <f t="shared" ca="1" si="5"/>
        <v>87431</v>
      </c>
      <c r="P69" s="141">
        <f t="shared" si="6"/>
        <v>308762</v>
      </c>
      <c r="Q69" s="143">
        <f t="shared" si="7"/>
        <v>26995370422</v>
      </c>
      <c r="R69" s="84" t="s">
        <v>1453</v>
      </c>
      <c r="S69" s="75">
        <v>87431</v>
      </c>
      <c r="T69" s="84" t="s">
        <v>1442</v>
      </c>
      <c r="U69" s="160">
        <v>308762</v>
      </c>
    </row>
    <row r="70" spans="1:21" ht="14.25" thickBot="1">
      <c r="A70" s="197" t="s">
        <v>2055</v>
      </c>
      <c r="B70" s="197" t="s">
        <v>2155</v>
      </c>
      <c r="C70" s="103">
        <v>60</v>
      </c>
      <c r="D70" s="112" t="str">
        <f t="shared" si="8"/>
        <v>4309728165</v>
      </c>
      <c r="E70" s="104">
        <v>5</v>
      </c>
      <c r="F70" s="105" t="str">
        <f t="shared" ca="1" si="9"/>
        <v>43,097</v>
      </c>
      <c r="G70" s="106"/>
      <c r="H70" s="107" t="str">
        <f t="shared" si="10"/>
        <v>7421063958</v>
      </c>
      <c r="I70" s="108" t="str">
        <f t="shared" si="11"/>
        <v>7421063958</v>
      </c>
      <c r="J70" s="104">
        <v>6</v>
      </c>
      <c r="K70" s="151" t="str">
        <f t="shared" si="12"/>
        <v>742,106</v>
      </c>
      <c r="L70" s="106"/>
      <c r="M70" s="150"/>
      <c r="N70" s="110">
        <v>60</v>
      </c>
      <c r="O70" s="150">
        <f t="shared" ca="1" si="5"/>
        <v>43097</v>
      </c>
      <c r="P70" s="150">
        <f t="shared" si="6"/>
        <v>742106</v>
      </c>
      <c r="Q70" s="152">
        <f t="shared" si="7"/>
        <v>31982542282</v>
      </c>
      <c r="R70" s="112" t="s">
        <v>1453</v>
      </c>
      <c r="S70" s="111">
        <v>43097</v>
      </c>
      <c r="T70" s="112" t="s">
        <v>1442</v>
      </c>
      <c r="U70" s="163">
        <v>742106</v>
      </c>
    </row>
    <row r="71" spans="1:21">
      <c r="A71" s="197" t="s">
        <v>2056</v>
      </c>
      <c r="B71" s="197" t="s">
        <v>2156</v>
      </c>
      <c r="C71" s="13"/>
      <c r="F71" s="14"/>
      <c r="H71" s="18"/>
      <c r="I71" s="12"/>
      <c r="K71" s="19" t="e">
        <f t="shared" si="12"/>
        <v>#VALUE!</v>
      </c>
      <c r="L71" s="200"/>
    </row>
    <row r="72" spans="1:21">
      <c r="A72" s="197" t="s">
        <v>2057</v>
      </c>
      <c r="B72" s="197" t="s">
        <v>2157</v>
      </c>
      <c r="C72" s="13"/>
      <c r="F72" s="14"/>
      <c r="H72" s="18"/>
      <c r="I72" s="12"/>
      <c r="K72" s="19" t="e">
        <f t="shared" si="12"/>
        <v>#VALUE!</v>
      </c>
      <c r="L72" s="200"/>
    </row>
    <row r="73" spans="1:21">
      <c r="A73" s="197" t="s">
        <v>2058</v>
      </c>
      <c r="B73" s="197" t="s">
        <v>2158</v>
      </c>
      <c r="C73" s="13"/>
      <c r="F73" s="14"/>
      <c r="H73" s="18"/>
      <c r="I73" s="12"/>
      <c r="K73" s="19" t="e">
        <f t="shared" si="12"/>
        <v>#VALUE!</v>
      </c>
      <c r="L73" s="200"/>
    </row>
    <row r="74" spans="1:21">
      <c r="A74" s="197" t="s">
        <v>2059</v>
      </c>
      <c r="B74" s="197" t="s">
        <v>2159</v>
      </c>
      <c r="C74" s="13"/>
      <c r="F74" s="14"/>
      <c r="H74" s="18"/>
      <c r="I74" s="12"/>
      <c r="K74" s="19" t="e">
        <f t="shared" si="12"/>
        <v>#VALUE!</v>
      </c>
      <c r="L74" s="200"/>
    </row>
    <row r="75" spans="1:21">
      <c r="A75" s="197" t="s">
        <v>2060</v>
      </c>
      <c r="B75" s="197" t="s">
        <v>2160</v>
      </c>
      <c r="C75" s="13"/>
      <c r="F75" s="14"/>
      <c r="H75" s="18"/>
      <c r="I75" s="12"/>
      <c r="K75" s="19" t="e">
        <f t="shared" ref="K75:K106" si="13">IF(J75=1,L75,FIXED(LEFTB(I75,J75),0))</f>
        <v>#VALUE!</v>
      </c>
      <c r="L75" s="200"/>
    </row>
    <row r="76" spans="1:21">
      <c r="A76" s="197" t="s">
        <v>2061</v>
      </c>
      <c r="B76" s="197" t="s">
        <v>2161</v>
      </c>
      <c r="C76" s="13"/>
      <c r="F76" s="14"/>
      <c r="H76" s="18"/>
      <c r="I76" s="12"/>
      <c r="K76" s="19" t="e">
        <f t="shared" si="13"/>
        <v>#VALUE!</v>
      </c>
      <c r="L76" s="200"/>
    </row>
    <row r="77" spans="1:21">
      <c r="A77" s="197" t="s">
        <v>2062</v>
      </c>
      <c r="B77" s="197" t="s">
        <v>2162</v>
      </c>
      <c r="C77" s="13"/>
      <c r="F77" s="14"/>
      <c r="H77" s="18"/>
      <c r="I77" s="12"/>
      <c r="K77" s="19" t="e">
        <f t="shared" si="13"/>
        <v>#VALUE!</v>
      </c>
      <c r="L77" s="200"/>
    </row>
    <row r="78" spans="1:21">
      <c r="A78" s="197" t="s">
        <v>2063</v>
      </c>
      <c r="B78" s="197" t="s">
        <v>2163</v>
      </c>
      <c r="C78" s="13"/>
      <c r="F78" s="14"/>
      <c r="H78" s="18"/>
      <c r="I78" s="12"/>
      <c r="K78" s="19" t="e">
        <f t="shared" si="13"/>
        <v>#VALUE!</v>
      </c>
      <c r="L78" s="200"/>
    </row>
    <row r="79" spans="1:21">
      <c r="A79" s="197" t="s">
        <v>2064</v>
      </c>
      <c r="B79" s="197" t="s">
        <v>2164</v>
      </c>
      <c r="C79" s="13"/>
      <c r="F79" s="14"/>
      <c r="H79" s="18"/>
      <c r="I79" s="12"/>
      <c r="K79" s="19" t="e">
        <f t="shared" si="13"/>
        <v>#VALUE!</v>
      </c>
      <c r="L79" s="200"/>
    </row>
    <row r="80" spans="1:21">
      <c r="A80" s="197" t="s">
        <v>2065</v>
      </c>
      <c r="B80" s="197" t="s">
        <v>2165</v>
      </c>
      <c r="C80" s="13"/>
      <c r="F80" s="14"/>
      <c r="H80" s="18"/>
      <c r="I80" s="12"/>
      <c r="K80" s="19" t="e">
        <f t="shared" si="13"/>
        <v>#VALUE!</v>
      </c>
      <c r="L80" s="200"/>
    </row>
    <row r="81" spans="1:12">
      <c r="A81" s="197" t="s">
        <v>2066</v>
      </c>
      <c r="B81" s="197" t="s">
        <v>2166</v>
      </c>
      <c r="C81" s="13"/>
      <c r="F81" s="14"/>
      <c r="H81" s="18"/>
      <c r="I81" s="12"/>
      <c r="K81" s="19" t="e">
        <f t="shared" si="13"/>
        <v>#VALUE!</v>
      </c>
      <c r="L81" s="200"/>
    </row>
    <row r="82" spans="1:12">
      <c r="A82" s="197" t="s">
        <v>2067</v>
      </c>
      <c r="B82" s="197" t="s">
        <v>2167</v>
      </c>
      <c r="C82" s="13"/>
      <c r="F82" s="14"/>
      <c r="H82" s="18"/>
      <c r="I82" s="12"/>
      <c r="K82" s="19" t="e">
        <f t="shared" si="13"/>
        <v>#VALUE!</v>
      </c>
      <c r="L82" s="200"/>
    </row>
    <row r="83" spans="1:12">
      <c r="A83" s="197" t="s">
        <v>2068</v>
      </c>
      <c r="B83" s="197" t="s">
        <v>2168</v>
      </c>
      <c r="C83" s="13"/>
      <c r="F83" s="14"/>
      <c r="H83" s="18"/>
      <c r="I83" s="12"/>
      <c r="K83" s="19" t="e">
        <f t="shared" si="13"/>
        <v>#VALUE!</v>
      </c>
      <c r="L83" s="200"/>
    </row>
    <row r="84" spans="1:12">
      <c r="A84" s="197" t="s">
        <v>2069</v>
      </c>
      <c r="B84" s="197" t="s">
        <v>2169</v>
      </c>
      <c r="C84" s="13"/>
      <c r="F84" s="14"/>
      <c r="H84" s="18"/>
      <c r="I84" s="12"/>
      <c r="K84" s="19" t="e">
        <f t="shared" si="13"/>
        <v>#VALUE!</v>
      </c>
      <c r="L84" s="200"/>
    </row>
    <row r="85" spans="1:12">
      <c r="A85" s="197" t="s">
        <v>2070</v>
      </c>
      <c r="B85" s="197" t="s">
        <v>2170</v>
      </c>
      <c r="C85" s="13"/>
      <c r="F85" s="14"/>
      <c r="H85" s="18"/>
      <c r="I85" s="12"/>
      <c r="K85" s="19" t="e">
        <f t="shared" si="13"/>
        <v>#VALUE!</v>
      </c>
      <c r="L85" s="200"/>
    </row>
    <row r="86" spans="1:12">
      <c r="A86" s="197" t="s">
        <v>2071</v>
      </c>
      <c r="B86" s="197" t="s">
        <v>2171</v>
      </c>
      <c r="C86" s="13"/>
      <c r="F86" s="14"/>
      <c r="H86" s="18"/>
      <c r="I86" s="12"/>
      <c r="K86" s="19" t="e">
        <f t="shared" si="13"/>
        <v>#VALUE!</v>
      </c>
      <c r="L86" s="200"/>
    </row>
    <row r="87" spans="1:12">
      <c r="A87" s="197" t="s">
        <v>2072</v>
      </c>
      <c r="B87" s="197" t="s">
        <v>2172</v>
      </c>
      <c r="C87" s="13"/>
      <c r="F87" s="14"/>
      <c r="H87" s="18"/>
      <c r="I87" s="12"/>
      <c r="K87" s="19" t="e">
        <f t="shared" si="13"/>
        <v>#VALUE!</v>
      </c>
      <c r="L87" s="200"/>
    </row>
    <row r="88" spans="1:12">
      <c r="A88" s="197" t="s">
        <v>2073</v>
      </c>
      <c r="B88" s="197" t="s">
        <v>2173</v>
      </c>
      <c r="C88" s="13"/>
      <c r="F88" s="14"/>
      <c r="H88" s="18"/>
      <c r="I88" s="12"/>
      <c r="K88" s="19" t="e">
        <f t="shared" si="13"/>
        <v>#VALUE!</v>
      </c>
      <c r="L88" s="200"/>
    </row>
    <row r="89" spans="1:12">
      <c r="A89" s="197" t="s">
        <v>2074</v>
      </c>
      <c r="B89" s="197" t="s">
        <v>2174</v>
      </c>
      <c r="C89" s="13"/>
      <c r="F89" s="14"/>
      <c r="H89" s="18"/>
      <c r="I89" s="12"/>
      <c r="K89" s="19" t="e">
        <f t="shared" si="13"/>
        <v>#VALUE!</v>
      </c>
      <c r="L89" s="200"/>
    </row>
    <row r="90" spans="1:12">
      <c r="A90" s="197" t="s">
        <v>2075</v>
      </c>
      <c r="B90" s="197" t="s">
        <v>2175</v>
      </c>
      <c r="C90" s="13"/>
      <c r="F90" s="14"/>
      <c r="H90" s="18"/>
      <c r="I90" s="12"/>
      <c r="K90" s="19" t="e">
        <f t="shared" si="13"/>
        <v>#VALUE!</v>
      </c>
      <c r="L90" s="200"/>
    </row>
    <row r="91" spans="1:12">
      <c r="A91" s="197" t="s">
        <v>2076</v>
      </c>
      <c r="B91" s="197" t="s">
        <v>2176</v>
      </c>
      <c r="C91" s="13"/>
      <c r="F91" s="14"/>
      <c r="H91" s="18"/>
      <c r="I91" s="12"/>
      <c r="K91" s="19" t="e">
        <f t="shared" si="13"/>
        <v>#VALUE!</v>
      </c>
      <c r="L91" s="200"/>
    </row>
    <row r="92" spans="1:12">
      <c r="A92" s="197" t="s">
        <v>2077</v>
      </c>
      <c r="B92" s="197" t="s">
        <v>2177</v>
      </c>
      <c r="C92" s="13"/>
      <c r="F92" s="14"/>
      <c r="H92" s="18"/>
      <c r="I92" s="12"/>
      <c r="K92" s="19" t="e">
        <f t="shared" si="13"/>
        <v>#VALUE!</v>
      </c>
      <c r="L92" s="200"/>
    </row>
    <row r="93" spans="1:12">
      <c r="A93" s="197" t="s">
        <v>2078</v>
      </c>
      <c r="B93" s="197" t="s">
        <v>2178</v>
      </c>
      <c r="C93" s="13"/>
      <c r="F93" s="14"/>
      <c r="H93" s="18"/>
      <c r="I93" s="12"/>
      <c r="K93" s="19" t="e">
        <f t="shared" si="13"/>
        <v>#VALUE!</v>
      </c>
      <c r="L93" s="200"/>
    </row>
    <row r="94" spans="1:12">
      <c r="A94" s="197" t="s">
        <v>2079</v>
      </c>
      <c r="B94" s="197" t="s">
        <v>2179</v>
      </c>
      <c r="C94" s="13"/>
      <c r="F94" s="14"/>
      <c r="H94" s="18"/>
      <c r="I94" s="12"/>
      <c r="K94" s="19" t="e">
        <f t="shared" si="13"/>
        <v>#VALUE!</v>
      </c>
      <c r="L94" s="200"/>
    </row>
    <row r="95" spans="1:12">
      <c r="A95" s="197" t="s">
        <v>2080</v>
      </c>
      <c r="B95" s="197" t="s">
        <v>2180</v>
      </c>
      <c r="C95" s="13"/>
      <c r="F95" s="14"/>
      <c r="H95" s="18"/>
      <c r="I95" s="12"/>
      <c r="K95" s="19" t="e">
        <f t="shared" si="13"/>
        <v>#VALUE!</v>
      </c>
      <c r="L95" s="200"/>
    </row>
    <row r="96" spans="1:12">
      <c r="A96" s="197" t="s">
        <v>2081</v>
      </c>
      <c r="B96" s="197" t="s">
        <v>2181</v>
      </c>
      <c r="C96" s="13"/>
      <c r="F96" s="14"/>
      <c r="H96" s="18"/>
      <c r="I96" s="12"/>
      <c r="K96" s="19" t="e">
        <f t="shared" si="13"/>
        <v>#VALUE!</v>
      </c>
      <c r="L96" s="200"/>
    </row>
    <row r="97" spans="1:12">
      <c r="A97" s="197" t="s">
        <v>2082</v>
      </c>
      <c r="B97" s="197" t="s">
        <v>2182</v>
      </c>
      <c r="C97" s="13"/>
      <c r="F97" s="14"/>
      <c r="H97" s="18"/>
      <c r="I97" s="12"/>
      <c r="K97" s="19" t="e">
        <f t="shared" si="13"/>
        <v>#VALUE!</v>
      </c>
      <c r="L97" s="200"/>
    </row>
    <row r="98" spans="1:12">
      <c r="A98" s="197" t="s">
        <v>2083</v>
      </c>
      <c r="B98" s="197" t="s">
        <v>2183</v>
      </c>
      <c r="C98" s="13"/>
      <c r="F98" s="14"/>
      <c r="H98" s="18"/>
      <c r="I98" s="12"/>
      <c r="K98" s="19" t="e">
        <f t="shared" si="13"/>
        <v>#VALUE!</v>
      </c>
      <c r="L98" s="200"/>
    </row>
    <row r="99" spans="1:12">
      <c r="A99" s="197" t="s">
        <v>2084</v>
      </c>
      <c r="B99" s="197" t="s">
        <v>2184</v>
      </c>
      <c r="C99" s="13"/>
      <c r="F99" s="14"/>
      <c r="H99" s="18"/>
      <c r="I99" s="12"/>
      <c r="K99" s="19" t="e">
        <f t="shared" si="13"/>
        <v>#VALUE!</v>
      </c>
      <c r="L99" s="200"/>
    </row>
    <row r="100" spans="1:12">
      <c r="A100" s="197" t="s">
        <v>2085</v>
      </c>
      <c r="B100" s="197" t="s">
        <v>2185</v>
      </c>
      <c r="C100" s="13"/>
      <c r="F100" s="14"/>
      <c r="H100" s="18"/>
      <c r="I100" s="12"/>
      <c r="K100" s="19" t="e">
        <f t="shared" si="13"/>
        <v>#VALUE!</v>
      </c>
      <c r="L100" s="200"/>
    </row>
    <row r="101" spans="1:12">
      <c r="A101" s="197" t="s">
        <v>2086</v>
      </c>
      <c r="B101" s="197" t="s">
        <v>2186</v>
      </c>
      <c r="C101" s="13"/>
      <c r="F101" s="14"/>
      <c r="H101" s="18"/>
      <c r="I101" s="12"/>
      <c r="K101" s="19" t="e">
        <f t="shared" si="13"/>
        <v>#VALUE!</v>
      </c>
      <c r="L101" s="200"/>
    </row>
    <row r="102" spans="1:12">
      <c r="A102" s="197" t="s">
        <v>2087</v>
      </c>
      <c r="B102" s="197" t="s">
        <v>2187</v>
      </c>
      <c r="C102" s="13"/>
      <c r="F102" s="14"/>
      <c r="H102" s="18"/>
      <c r="I102" s="12"/>
      <c r="K102" s="19" t="e">
        <f t="shared" si="13"/>
        <v>#VALUE!</v>
      </c>
      <c r="L102" s="200"/>
    </row>
    <row r="103" spans="1:12">
      <c r="A103" s="197" t="s">
        <v>2088</v>
      </c>
      <c r="B103" s="197" t="s">
        <v>2188</v>
      </c>
      <c r="C103" s="13"/>
      <c r="F103" s="14"/>
      <c r="H103" s="18"/>
      <c r="I103" s="12"/>
      <c r="K103" s="19" t="e">
        <f t="shared" si="13"/>
        <v>#VALUE!</v>
      </c>
      <c r="L103" s="200"/>
    </row>
    <row r="104" spans="1:12">
      <c r="A104" s="197" t="s">
        <v>2089</v>
      </c>
      <c r="B104" s="197" t="s">
        <v>2189</v>
      </c>
      <c r="C104" s="13"/>
      <c r="F104" s="14"/>
      <c r="H104" s="18"/>
      <c r="I104" s="12"/>
      <c r="K104" s="19" t="e">
        <f t="shared" si="13"/>
        <v>#VALUE!</v>
      </c>
      <c r="L104" s="200"/>
    </row>
    <row r="105" spans="1:12">
      <c r="A105" s="197" t="s">
        <v>2090</v>
      </c>
      <c r="B105" s="197" t="s">
        <v>2190</v>
      </c>
      <c r="C105" s="13"/>
      <c r="F105" s="14"/>
      <c r="H105" s="18"/>
      <c r="I105" s="12"/>
      <c r="K105" s="19" t="e">
        <f t="shared" si="13"/>
        <v>#VALUE!</v>
      </c>
      <c r="L105" s="200"/>
    </row>
    <row r="106" spans="1:12">
      <c r="A106" s="197" t="s">
        <v>2091</v>
      </c>
      <c r="B106" s="197" t="s">
        <v>2191</v>
      </c>
      <c r="C106" s="13"/>
      <c r="F106" s="14"/>
      <c r="H106" s="18"/>
      <c r="I106" s="12"/>
      <c r="K106" s="19" t="e">
        <f t="shared" si="13"/>
        <v>#VALUE!</v>
      </c>
      <c r="L106" s="200"/>
    </row>
    <row r="107" spans="1:12">
      <c r="A107" s="197" t="s">
        <v>2092</v>
      </c>
      <c r="B107" s="197" t="s">
        <v>2192</v>
      </c>
      <c r="C107" s="13"/>
      <c r="F107" s="14"/>
      <c r="H107" s="18"/>
      <c r="I107" s="12"/>
      <c r="K107" s="19" t="e">
        <f>IF(J107=1,L107,FIXED(LEFTB(I107,J107),0))</f>
        <v>#VALUE!</v>
      </c>
      <c r="L107" s="200"/>
    </row>
    <row r="108" spans="1:12">
      <c r="A108" s="197" t="s">
        <v>2093</v>
      </c>
      <c r="B108" s="197" t="s">
        <v>2193</v>
      </c>
      <c r="C108" s="13"/>
      <c r="F108" s="14"/>
      <c r="H108" s="18"/>
      <c r="I108" s="12"/>
      <c r="K108" s="19" t="e">
        <f>IF(J108=1,L108,FIXED(LEFTB(I108,J108),0))</f>
        <v>#VALUE!</v>
      </c>
      <c r="L108" s="200"/>
    </row>
    <row r="109" spans="1:12">
      <c r="A109" s="197" t="s">
        <v>2094</v>
      </c>
      <c r="B109" s="197" t="s">
        <v>2194</v>
      </c>
      <c r="C109" s="13"/>
      <c r="F109" s="14"/>
      <c r="H109" s="18"/>
      <c r="I109" s="12"/>
      <c r="K109" s="19" t="e">
        <f>IF(J109=1,L109,FIXED(LEFTB(I109,J109),0))</f>
        <v>#VALUE!</v>
      </c>
      <c r="L109" s="200"/>
    </row>
    <row r="110" spans="1:12">
      <c r="A110" s="197" t="s">
        <v>2095</v>
      </c>
      <c r="B110" s="197" t="s">
        <v>2195</v>
      </c>
      <c r="C110" s="13"/>
      <c r="F110" s="14"/>
      <c r="H110" s="18"/>
      <c r="I110" s="12"/>
      <c r="K110" s="19" t="e">
        <f>IF(J110=1,L110,FIXED(LEFTB(I110,J110),0))</f>
        <v>#VALUE!</v>
      </c>
      <c r="L110" s="201"/>
    </row>
    <row r="111" spans="1:12">
      <c r="A111" s="197"/>
      <c r="B111" s="197"/>
      <c r="L111" s="202"/>
    </row>
    <row r="112" spans="1:12">
      <c r="A112" s="197"/>
      <c r="B112" s="197"/>
    </row>
  </sheetData>
  <sheetProtection password="97B0" sheet="1" objects="1" scenarios="1"/>
  <mergeCells count="1">
    <mergeCell ref="C1:R1"/>
  </mergeCells>
  <phoneticPr fontId="6"/>
  <conditionalFormatting sqref="H11:I110 D10:D11 K11:K110">
    <cfRule type="expression" dxfId="5" priority="2" stopIfTrue="1">
      <formula>MOD($A10,5)=0</formula>
    </cfRule>
  </conditionalFormatting>
  <conditionalFormatting sqref="H11:I70 D11 K11:K70">
    <cfRule type="expression" dxfId="4" priority="1" stopIfTrue="1">
      <formula>MOD($A11,5)=0</formula>
    </cfRule>
  </conditionalFormatting>
  <dataValidations count="1">
    <dataValidation imeMode="off" allowBlank="1" showInputMessage="1" showErrorMessage="1" sqref="Q2:Q3"/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S581"/>
  <sheetViews>
    <sheetView showGridLines="0" showRowColHeaders="0" workbookViewId="0">
      <selection activeCell="G2" sqref="G2"/>
    </sheetView>
  </sheetViews>
  <sheetFormatPr defaultRowHeight="13.5"/>
  <cols>
    <col min="1" max="2" width="11.625" style="1" bestFit="1" customWidth="1"/>
    <col min="3" max="3" width="4.75" style="1" customWidth="1"/>
    <col min="4" max="4" width="5.375" style="1" customWidth="1"/>
    <col min="5" max="5" width="5.25" style="1" bestFit="1" customWidth="1"/>
    <col min="6" max="45" width="6.5" style="1" customWidth="1"/>
    <col min="46" max="16384" width="9" style="17"/>
  </cols>
  <sheetData>
    <row r="1" spans="1:45">
      <c r="A1" s="22" t="s">
        <v>453</v>
      </c>
      <c r="E1" s="1" t="s">
        <v>455</v>
      </c>
      <c r="G1" s="24" t="s">
        <v>450</v>
      </c>
      <c r="I1" s="24" t="s">
        <v>452</v>
      </c>
      <c r="K1" s="24" t="s">
        <v>456</v>
      </c>
      <c r="M1" s="24" t="s">
        <v>457</v>
      </c>
      <c r="O1" s="24" t="s">
        <v>458</v>
      </c>
      <c r="Q1" s="24" t="s">
        <v>459</v>
      </c>
      <c r="S1" s="24" t="s">
        <v>460</v>
      </c>
      <c r="U1" s="24" t="s">
        <v>461</v>
      </c>
      <c r="W1" s="24" t="s">
        <v>462</v>
      </c>
      <c r="Y1" s="24" t="s">
        <v>463</v>
      </c>
      <c r="AA1" s="24" t="s">
        <v>473</v>
      </c>
      <c r="AC1" s="24" t="s">
        <v>472</v>
      </c>
      <c r="AE1" s="24" t="s">
        <v>471</v>
      </c>
      <c r="AG1" s="24" t="s">
        <v>470</v>
      </c>
      <c r="AI1" s="24" t="s">
        <v>469</v>
      </c>
      <c r="AK1" s="24" t="s">
        <v>468</v>
      </c>
      <c r="AM1" s="24" t="s">
        <v>467</v>
      </c>
      <c r="AO1" s="24" t="s">
        <v>466</v>
      </c>
      <c r="AQ1" s="24" t="s">
        <v>465</v>
      </c>
      <c r="AS1" s="24" t="s">
        <v>464</v>
      </c>
    </row>
    <row r="2" spans="1:45">
      <c r="A2" s="1" t="s">
        <v>0</v>
      </c>
      <c r="B2" s="1" t="s">
        <v>10</v>
      </c>
      <c r="E2" s="1">
        <v>1</v>
      </c>
      <c r="F2" s="1" t="str">
        <f>MID($A2,1,1)</f>
        <v>0</v>
      </c>
      <c r="G2" s="23">
        <f ca="1">IF(OR(F2="0",F2="1"),INT(RAND()*9+1),VALUE(F2))</f>
        <v>2</v>
      </c>
      <c r="H2" s="1" t="str">
        <f t="shared" ref="H2:H11" si="0">MID($A2,2,1)</f>
        <v>9</v>
      </c>
      <c r="I2" s="23">
        <f ca="1">IF(OR(H2="0",H2="1"),INT(RAND()*9+1),VALUE(H2))</f>
        <v>9</v>
      </c>
      <c r="J2" s="1" t="str">
        <f t="shared" ref="J2:J11" si="1">MID($A2,3,1)</f>
        <v>8</v>
      </c>
      <c r="K2" s="23">
        <f t="shared" ref="K2:K11" ca="1" si="2">IF(OR(J2="0",J2="1"),INT(RAND()*9+1),VALUE(J2))</f>
        <v>8</v>
      </c>
      <c r="L2" s="1" t="str">
        <f t="shared" ref="L2:L11" si="3">MID($A2,4,1)</f>
        <v>7</v>
      </c>
      <c r="M2" s="23">
        <f t="shared" ref="M2:M11" ca="1" si="4">IF(OR(L2="0",L2="1"),INT(RAND()*9+1),VALUE(L2))</f>
        <v>7</v>
      </c>
      <c r="N2" s="1" t="str">
        <f>MID($A2,5,1)</f>
        <v>3</v>
      </c>
      <c r="O2" s="23">
        <f t="shared" ref="O2:O11" ca="1" si="5">IF(OR(N2="0",N2="1"),INT(RAND()*9+1),VALUE(N2))</f>
        <v>3</v>
      </c>
      <c r="P2" s="1" t="str">
        <f>MID($A2,6,1)</f>
        <v>4</v>
      </c>
      <c r="Q2" s="23">
        <f t="shared" ref="Q2:Q11" ca="1" si="6">IF(OR(P2="0",P2="1"),INT(RAND()*9+1),VALUE(P2))</f>
        <v>4</v>
      </c>
      <c r="R2" s="1" t="str">
        <f>MID($A2,7,1)</f>
        <v>2</v>
      </c>
      <c r="S2" s="23">
        <f t="shared" ref="S2:S11" ca="1" si="7">IF(OR(R2="0",R2="1"),INT(RAND()*9+1),VALUE(R2))</f>
        <v>2</v>
      </c>
      <c r="T2" s="1" t="str">
        <f>MID($A2,8,1)</f>
        <v>5</v>
      </c>
      <c r="U2" s="23">
        <f t="shared" ref="U2:U11" ca="1" si="8">IF(OR(T2="0",T2="1"),INT(RAND()*9+1),VALUE(T2))</f>
        <v>5</v>
      </c>
      <c r="V2" s="1" t="str">
        <f>MID($A2,9,1)</f>
        <v>6</v>
      </c>
      <c r="W2" s="23">
        <f t="shared" ref="W2:W11" ca="1" si="9">IF(OR(V2="0",V2="1"),INT(RAND()*9+1),VALUE(V2))</f>
        <v>6</v>
      </c>
      <c r="X2" s="1" t="str">
        <f>MID($A2,10,1)</f>
        <v>1</v>
      </c>
      <c r="Y2" s="23">
        <f ca="1">IF(OR(X2="0",X2="1"),INT(RAND()*9+1),VALUE(X2))</f>
        <v>1</v>
      </c>
      <c r="Z2" s="1" t="str">
        <f>MID($B2,1,1)</f>
        <v>9</v>
      </c>
      <c r="AA2" s="23">
        <f t="shared" ref="AA2:AA11" ca="1" si="10">IF(OR(Z2="0",Z2="1"),INT(RAND()*9+1),VALUE(Z2))</f>
        <v>9</v>
      </c>
      <c r="AB2" s="1" t="str">
        <f>MID($B2,2,1)</f>
        <v>7</v>
      </c>
      <c r="AC2" s="23">
        <f t="shared" ref="AC2:AC11" ca="1" si="11">IF(OR(AB2="0",AB2="1"),INT(RAND()*9+1),VALUE(AB2))</f>
        <v>7</v>
      </c>
      <c r="AD2" s="1" t="str">
        <f>MID($B2,3,1)</f>
        <v>4</v>
      </c>
      <c r="AE2" s="23">
        <f t="shared" ref="AE2:AE11" ca="1" si="12">IF(OR(AD2="0",AD2="1"),INT(RAND()*9+1),VALUE(AD2))</f>
        <v>4</v>
      </c>
      <c r="AF2" s="1" t="str">
        <f>MID($B2,4,1)</f>
        <v>0</v>
      </c>
      <c r="AG2" s="23">
        <f t="shared" ref="AG2:AG11" ca="1" si="13">IF(OR(AF2="0",AF2="1"),INT(RAND()*9+1),VALUE(AF2))</f>
        <v>6</v>
      </c>
      <c r="AH2" s="1" t="str">
        <f>MID($B2,5,1)</f>
        <v>2</v>
      </c>
      <c r="AI2" s="23">
        <f ca="1">IF(OR(AH2="0",AH2="1"),INT(RAND()*9+1),VALUE(AH2))</f>
        <v>2</v>
      </c>
      <c r="AJ2" s="1" t="str">
        <f>MID($B2,6,1)</f>
        <v>8</v>
      </c>
      <c r="AK2" s="23">
        <f t="shared" ref="AK2:AK11" ca="1" si="14">IF(OR(AJ2="0",AJ2="1"),INT(RAND()*9+1),VALUE(AJ2))</f>
        <v>8</v>
      </c>
      <c r="AL2" s="1" t="str">
        <f>MID($B2,7,1)</f>
        <v>5</v>
      </c>
      <c r="AM2" s="23">
        <f t="shared" ref="AM2:AM11" ca="1" si="15">IF(OR(AL2="0",AL2="1"),INT(RAND()*9+1),VALUE(AL2))</f>
        <v>5</v>
      </c>
      <c r="AN2" s="1" t="str">
        <f>MID($B2,8,1)</f>
        <v>6</v>
      </c>
      <c r="AO2" s="23">
        <f t="shared" ref="AO2:AO11" ca="1" si="16">IF(OR(AN2="0",AN2="1"),INT(RAND()*9+1),VALUE(AN2))</f>
        <v>6</v>
      </c>
      <c r="AP2" s="1" t="str">
        <f>MID($B2,9,1)</f>
        <v>3</v>
      </c>
      <c r="AQ2" s="23">
        <f t="shared" ref="AQ2:AQ11" ca="1" si="17">IF(OR(AP2="0",AP2="1"),INT(RAND()*9+1),VALUE(AP2))</f>
        <v>3</v>
      </c>
      <c r="AR2" s="1" t="str">
        <f>MID($B2,10,1)</f>
        <v>1</v>
      </c>
      <c r="AS2" s="23">
        <f ca="1">IF(OR(AR2="0",AR2="1"),INT(RAND()*9+1),VALUE(AR2))</f>
        <v>6</v>
      </c>
    </row>
    <row r="3" spans="1:45">
      <c r="A3" s="1" t="s">
        <v>1</v>
      </c>
      <c r="B3" s="1" t="s">
        <v>11</v>
      </c>
      <c r="E3" s="1">
        <v>1</v>
      </c>
      <c r="F3" s="1" t="str">
        <f t="shared" ref="F3:F11" si="18">MID($A3,1,1)</f>
        <v>3</v>
      </c>
      <c r="G3" s="23">
        <f t="shared" ref="G3:I11" ca="1" si="19">IF(OR(F3="0",F3="1"),INT(RAND()*9+1),VALUE(F3))</f>
        <v>3</v>
      </c>
      <c r="H3" s="1" t="str">
        <f t="shared" si="0"/>
        <v>2</v>
      </c>
      <c r="I3" s="23">
        <f t="shared" ca="1" si="19"/>
        <v>2</v>
      </c>
      <c r="J3" s="1" t="str">
        <f t="shared" si="1"/>
        <v>1</v>
      </c>
      <c r="K3" s="23">
        <f t="shared" ca="1" si="2"/>
        <v>2</v>
      </c>
      <c r="L3" s="1" t="str">
        <f t="shared" si="3"/>
        <v>0</v>
      </c>
      <c r="M3" s="23">
        <f t="shared" ca="1" si="4"/>
        <v>2</v>
      </c>
      <c r="N3" s="1" t="str">
        <f t="shared" ref="N3:N11" si="20">MID($A3,5,1)</f>
        <v>6</v>
      </c>
      <c r="O3" s="23">
        <f t="shared" ca="1" si="5"/>
        <v>6</v>
      </c>
      <c r="P3" s="1" t="str">
        <f t="shared" ref="P3:P11" si="21">MID($A3,6,1)</f>
        <v>7</v>
      </c>
      <c r="Q3" s="23">
        <f t="shared" ca="1" si="6"/>
        <v>7</v>
      </c>
      <c r="R3" s="1" t="str">
        <f t="shared" ref="R3:R11" si="22">MID($A3,7,1)</f>
        <v>5</v>
      </c>
      <c r="S3" s="23">
        <f t="shared" ca="1" si="7"/>
        <v>5</v>
      </c>
      <c r="T3" s="1" t="str">
        <f t="shared" ref="T3:T11" si="23">MID($A3,8,1)</f>
        <v>8</v>
      </c>
      <c r="U3" s="23">
        <f t="shared" ca="1" si="8"/>
        <v>8</v>
      </c>
      <c r="V3" s="1" t="str">
        <f t="shared" ref="V3:V11" si="24">MID($A3,9,1)</f>
        <v>9</v>
      </c>
      <c r="W3" s="23">
        <f t="shared" ca="1" si="9"/>
        <v>9</v>
      </c>
      <c r="X3" s="1" t="str">
        <f t="shared" ref="X3:X11" si="25">MID($A3,10,1)</f>
        <v>4</v>
      </c>
      <c r="Y3" s="23">
        <f t="shared" ref="Y3:Y11" ca="1" si="26">IF(OR(X3="0",X3="1"),INT(RAND()*9+1),VALUE(X3))</f>
        <v>4</v>
      </c>
      <c r="Z3" s="1" t="str">
        <f t="shared" ref="Z3:Z11" si="27">MID($B3,1,1)</f>
        <v>7</v>
      </c>
      <c r="AA3" s="23">
        <f t="shared" ca="1" si="10"/>
        <v>7</v>
      </c>
      <c r="AB3" s="1" t="str">
        <f t="shared" ref="AB3:AB11" si="28">MID($B3,2,1)</f>
        <v>5</v>
      </c>
      <c r="AC3" s="23">
        <f t="shared" ca="1" si="11"/>
        <v>5</v>
      </c>
      <c r="AD3" s="1" t="str">
        <f t="shared" ref="AD3:AD11" si="29">MID($B3,3,1)</f>
        <v>2</v>
      </c>
      <c r="AE3" s="23">
        <f t="shared" ca="1" si="12"/>
        <v>2</v>
      </c>
      <c r="AF3" s="1" t="str">
        <f t="shared" ref="AF3:AF11" si="30">MID($B3,4,1)</f>
        <v>8</v>
      </c>
      <c r="AG3" s="23">
        <f t="shared" ca="1" si="13"/>
        <v>8</v>
      </c>
      <c r="AH3" s="1" t="str">
        <f t="shared" ref="AH3:AH11" si="31">MID($B3,5,1)</f>
        <v>0</v>
      </c>
      <c r="AI3" s="23">
        <f t="shared" ref="AI3:AI11" ca="1" si="32">IF(OR(AH3="0",AH3="1"),INT(RAND()*9+1),VALUE(AH3))</f>
        <v>5</v>
      </c>
      <c r="AJ3" s="1" t="str">
        <f t="shared" ref="AJ3:AJ11" si="33">MID($B3,6,1)</f>
        <v>6</v>
      </c>
      <c r="AK3" s="23">
        <f t="shared" ca="1" si="14"/>
        <v>6</v>
      </c>
      <c r="AL3" s="1" t="str">
        <f t="shared" ref="AL3:AL11" si="34">MID($B3,7,1)</f>
        <v>3</v>
      </c>
      <c r="AM3" s="23">
        <f t="shared" ca="1" si="15"/>
        <v>3</v>
      </c>
      <c r="AN3" s="1" t="str">
        <f t="shared" ref="AN3:AN11" si="35">MID($B3,8,1)</f>
        <v>4</v>
      </c>
      <c r="AO3" s="23">
        <f t="shared" ca="1" si="16"/>
        <v>4</v>
      </c>
      <c r="AP3" s="1" t="str">
        <f t="shared" ref="AP3:AP11" si="36">MID($B3,9,1)</f>
        <v>1</v>
      </c>
      <c r="AQ3" s="23">
        <f t="shared" ca="1" si="17"/>
        <v>7</v>
      </c>
      <c r="AR3" s="1" t="str">
        <f t="shared" ref="AR3:AR11" si="37">MID($B3,10,1)</f>
        <v>9</v>
      </c>
      <c r="AS3" s="23">
        <f t="shared" ref="AS3:AS11" ca="1" si="38">IF(OR(AR3="0",AR3="1"),INT(RAND()*9+1),VALUE(AR3))</f>
        <v>9</v>
      </c>
    </row>
    <row r="4" spans="1:45">
      <c r="A4" s="1" t="s">
        <v>2</v>
      </c>
      <c r="B4" s="1" t="s">
        <v>12</v>
      </c>
      <c r="E4" s="1">
        <v>1</v>
      </c>
      <c r="F4" s="1" t="str">
        <f t="shared" si="18"/>
        <v>5</v>
      </c>
      <c r="G4" s="23">
        <f t="shared" ca="1" si="19"/>
        <v>5</v>
      </c>
      <c r="H4" s="1" t="str">
        <f t="shared" si="0"/>
        <v>4</v>
      </c>
      <c r="I4" s="23">
        <f t="shared" ca="1" si="19"/>
        <v>4</v>
      </c>
      <c r="J4" s="1" t="str">
        <f t="shared" si="1"/>
        <v>3</v>
      </c>
      <c r="K4" s="23">
        <f t="shared" ca="1" si="2"/>
        <v>3</v>
      </c>
      <c r="L4" s="1" t="str">
        <f t="shared" si="3"/>
        <v>2</v>
      </c>
      <c r="M4" s="23">
        <f t="shared" ca="1" si="4"/>
        <v>2</v>
      </c>
      <c r="N4" s="1" t="str">
        <f t="shared" si="20"/>
        <v>8</v>
      </c>
      <c r="O4" s="23">
        <f t="shared" ca="1" si="5"/>
        <v>8</v>
      </c>
      <c r="P4" s="1" t="str">
        <f t="shared" si="21"/>
        <v>9</v>
      </c>
      <c r="Q4" s="23">
        <f t="shared" ca="1" si="6"/>
        <v>9</v>
      </c>
      <c r="R4" s="1" t="str">
        <f t="shared" si="22"/>
        <v>7</v>
      </c>
      <c r="S4" s="23">
        <f t="shared" ca="1" si="7"/>
        <v>7</v>
      </c>
      <c r="T4" s="1" t="str">
        <f t="shared" si="23"/>
        <v>0</v>
      </c>
      <c r="U4" s="23">
        <f t="shared" ca="1" si="8"/>
        <v>5</v>
      </c>
      <c r="V4" s="1" t="str">
        <f t="shared" si="24"/>
        <v>1</v>
      </c>
      <c r="W4" s="23">
        <f t="shared" ca="1" si="9"/>
        <v>3</v>
      </c>
      <c r="X4" s="1" t="str">
        <f t="shared" si="25"/>
        <v>6</v>
      </c>
      <c r="Y4" s="23">
        <f t="shared" ca="1" si="26"/>
        <v>6</v>
      </c>
      <c r="Z4" s="1" t="str">
        <f t="shared" si="27"/>
        <v>4</v>
      </c>
      <c r="AA4" s="23">
        <f t="shared" ca="1" si="10"/>
        <v>4</v>
      </c>
      <c r="AB4" s="1" t="str">
        <f t="shared" si="28"/>
        <v>2</v>
      </c>
      <c r="AC4" s="23">
        <f t="shared" ca="1" si="11"/>
        <v>2</v>
      </c>
      <c r="AD4" s="1" t="str">
        <f t="shared" si="29"/>
        <v>9</v>
      </c>
      <c r="AE4" s="23">
        <f t="shared" ca="1" si="12"/>
        <v>9</v>
      </c>
      <c r="AF4" s="1" t="str">
        <f t="shared" si="30"/>
        <v>5</v>
      </c>
      <c r="AG4" s="23">
        <f t="shared" ca="1" si="13"/>
        <v>5</v>
      </c>
      <c r="AH4" s="1" t="str">
        <f t="shared" si="31"/>
        <v>7</v>
      </c>
      <c r="AI4" s="23">
        <f t="shared" ca="1" si="32"/>
        <v>7</v>
      </c>
      <c r="AJ4" s="1" t="str">
        <f t="shared" si="33"/>
        <v>3</v>
      </c>
      <c r="AK4" s="23">
        <f t="shared" ca="1" si="14"/>
        <v>3</v>
      </c>
      <c r="AL4" s="1" t="str">
        <f t="shared" si="34"/>
        <v>0</v>
      </c>
      <c r="AM4" s="23">
        <f t="shared" ca="1" si="15"/>
        <v>8</v>
      </c>
      <c r="AN4" s="1" t="str">
        <f t="shared" si="35"/>
        <v>1</v>
      </c>
      <c r="AO4" s="23">
        <f t="shared" ca="1" si="16"/>
        <v>5</v>
      </c>
      <c r="AP4" s="1" t="str">
        <f t="shared" si="36"/>
        <v>8</v>
      </c>
      <c r="AQ4" s="23">
        <f t="shared" ca="1" si="17"/>
        <v>8</v>
      </c>
      <c r="AR4" s="1" t="str">
        <f t="shared" si="37"/>
        <v>6</v>
      </c>
      <c r="AS4" s="23">
        <f t="shared" ca="1" si="38"/>
        <v>6</v>
      </c>
    </row>
    <row r="5" spans="1:45">
      <c r="A5" s="1" t="s">
        <v>3</v>
      </c>
      <c r="B5" s="1" t="s">
        <v>13</v>
      </c>
      <c r="E5" s="1">
        <v>1</v>
      </c>
      <c r="F5" s="1" t="str">
        <f t="shared" si="18"/>
        <v>4</v>
      </c>
      <c r="G5" s="23">
        <f t="shared" ca="1" si="19"/>
        <v>4</v>
      </c>
      <c r="H5" s="1" t="str">
        <f t="shared" si="0"/>
        <v>3</v>
      </c>
      <c r="I5" s="23">
        <f t="shared" ca="1" si="19"/>
        <v>3</v>
      </c>
      <c r="J5" s="1" t="str">
        <f t="shared" si="1"/>
        <v>2</v>
      </c>
      <c r="K5" s="23">
        <f t="shared" ca="1" si="2"/>
        <v>2</v>
      </c>
      <c r="L5" s="1" t="str">
        <f t="shared" si="3"/>
        <v>1</v>
      </c>
      <c r="M5" s="23">
        <f t="shared" ca="1" si="4"/>
        <v>4</v>
      </c>
      <c r="N5" s="1" t="str">
        <f t="shared" si="20"/>
        <v>7</v>
      </c>
      <c r="O5" s="23">
        <f t="shared" ca="1" si="5"/>
        <v>7</v>
      </c>
      <c r="P5" s="1" t="str">
        <f t="shared" si="21"/>
        <v>8</v>
      </c>
      <c r="Q5" s="23">
        <f t="shared" ca="1" si="6"/>
        <v>8</v>
      </c>
      <c r="R5" s="1" t="str">
        <f t="shared" si="22"/>
        <v>6</v>
      </c>
      <c r="S5" s="23">
        <f t="shared" ca="1" si="7"/>
        <v>6</v>
      </c>
      <c r="T5" s="1" t="str">
        <f t="shared" si="23"/>
        <v>9</v>
      </c>
      <c r="U5" s="23">
        <f t="shared" ca="1" si="8"/>
        <v>9</v>
      </c>
      <c r="V5" s="1" t="str">
        <f t="shared" si="24"/>
        <v>0</v>
      </c>
      <c r="W5" s="23">
        <f t="shared" ca="1" si="9"/>
        <v>4</v>
      </c>
      <c r="X5" s="1" t="str">
        <f t="shared" si="25"/>
        <v>5</v>
      </c>
      <c r="Y5" s="23">
        <f t="shared" ca="1" si="26"/>
        <v>5</v>
      </c>
      <c r="Z5" s="1" t="str">
        <f t="shared" si="27"/>
        <v>6</v>
      </c>
      <c r="AA5" s="23">
        <f t="shared" ca="1" si="10"/>
        <v>6</v>
      </c>
      <c r="AB5" s="1" t="str">
        <f t="shared" si="28"/>
        <v>4</v>
      </c>
      <c r="AC5" s="23">
        <f t="shared" ca="1" si="11"/>
        <v>4</v>
      </c>
      <c r="AD5" s="1" t="str">
        <f t="shared" si="29"/>
        <v>1</v>
      </c>
      <c r="AE5" s="23">
        <f t="shared" ca="1" si="12"/>
        <v>4</v>
      </c>
      <c r="AF5" s="1" t="str">
        <f t="shared" si="30"/>
        <v>7</v>
      </c>
      <c r="AG5" s="23">
        <f t="shared" ca="1" si="13"/>
        <v>7</v>
      </c>
      <c r="AH5" s="1" t="str">
        <f t="shared" si="31"/>
        <v>9</v>
      </c>
      <c r="AI5" s="23">
        <f t="shared" ca="1" si="32"/>
        <v>9</v>
      </c>
      <c r="AJ5" s="1" t="str">
        <f t="shared" si="33"/>
        <v>5</v>
      </c>
      <c r="AK5" s="23">
        <f t="shared" ca="1" si="14"/>
        <v>5</v>
      </c>
      <c r="AL5" s="1" t="str">
        <f t="shared" si="34"/>
        <v>2</v>
      </c>
      <c r="AM5" s="23">
        <f t="shared" ca="1" si="15"/>
        <v>2</v>
      </c>
      <c r="AN5" s="1" t="str">
        <f t="shared" si="35"/>
        <v>3</v>
      </c>
      <c r="AO5" s="23">
        <f t="shared" ca="1" si="16"/>
        <v>3</v>
      </c>
      <c r="AP5" s="1" t="str">
        <f t="shared" si="36"/>
        <v>0</v>
      </c>
      <c r="AQ5" s="23">
        <f t="shared" ca="1" si="17"/>
        <v>5</v>
      </c>
      <c r="AR5" s="1" t="str">
        <f t="shared" si="37"/>
        <v>8</v>
      </c>
      <c r="AS5" s="23">
        <f t="shared" ca="1" si="38"/>
        <v>8</v>
      </c>
    </row>
    <row r="6" spans="1:45">
      <c r="A6" s="1" t="s">
        <v>4</v>
      </c>
      <c r="B6" s="1" t="s">
        <v>14</v>
      </c>
      <c r="E6" s="1">
        <v>1</v>
      </c>
      <c r="F6" s="1" t="str">
        <f t="shared" si="18"/>
        <v>8</v>
      </c>
      <c r="G6" s="23">
        <f t="shared" ca="1" si="19"/>
        <v>8</v>
      </c>
      <c r="H6" s="1" t="str">
        <f t="shared" si="0"/>
        <v>7</v>
      </c>
      <c r="I6" s="23">
        <f t="shared" ca="1" si="19"/>
        <v>7</v>
      </c>
      <c r="J6" s="1" t="str">
        <f t="shared" si="1"/>
        <v>6</v>
      </c>
      <c r="K6" s="23">
        <f t="shared" ca="1" si="2"/>
        <v>6</v>
      </c>
      <c r="L6" s="1" t="str">
        <f t="shared" si="3"/>
        <v>5</v>
      </c>
      <c r="M6" s="23">
        <f t="shared" ca="1" si="4"/>
        <v>5</v>
      </c>
      <c r="N6" s="1" t="str">
        <f t="shared" si="20"/>
        <v>1</v>
      </c>
      <c r="O6" s="23">
        <f t="shared" ca="1" si="5"/>
        <v>1</v>
      </c>
      <c r="P6" s="1" t="str">
        <f t="shared" si="21"/>
        <v>2</v>
      </c>
      <c r="Q6" s="23">
        <f t="shared" ca="1" si="6"/>
        <v>2</v>
      </c>
      <c r="R6" s="1" t="str">
        <f t="shared" si="22"/>
        <v>0</v>
      </c>
      <c r="S6" s="23">
        <f t="shared" ca="1" si="7"/>
        <v>8</v>
      </c>
      <c r="T6" s="1" t="str">
        <f t="shared" si="23"/>
        <v>3</v>
      </c>
      <c r="U6" s="23">
        <f t="shared" ca="1" si="8"/>
        <v>3</v>
      </c>
      <c r="V6" s="1" t="str">
        <f t="shared" si="24"/>
        <v>4</v>
      </c>
      <c r="W6" s="23">
        <f t="shared" ca="1" si="9"/>
        <v>4</v>
      </c>
      <c r="X6" s="1" t="str">
        <f t="shared" si="25"/>
        <v>9</v>
      </c>
      <c r="Y6" s="23">
        <f t="shared" ca="1" si="26"/>
        <v>9</v>
      </c>
      <c r="Z6" s="1" t="str">
        <f t="shared" si="27"/>
        <v>1</v>
      </c>
      <c r="AA6" s="23">
        <f t="shared" ca="1" si="10"/>
        <v>4</v>
      </c>
      <c r="AB6" s="1" t="str">
        <f t="shared" si="28"/>
        <v>9</v>
      </c>
      <c r="AC6" s="23">
        <f t="shared" ca="1" si="11"/>
        <v>9</v>
      </c>
      <c r="AD6" s="1" t="str">
        <f t="shared" si="29"/>
        <v>6</v>
      </c>
      <c r="AE6" s="23">
        <f t="shared" ca="1" si="12"/>
        <v>6</v>
      </c>
      <c r="AF6" s="1" t="str">
        <f t="shared" si="30"/>
        <v>2</v>
      </c>
      <c r="AG6" s="23">
        <f t="shared" ca="1" si="13"/>
        <v>2</v>
      </c>
      <c r="AH6" s="1" t="str">
        <f t="shared" si="31"/>
        <v>4</v>
      </c>
      <c r="AI6" s="23">
        <f t="shared" ca="1" si="32"/>
        <v>4</v>
      </c>
      <c r="AJ6" s="1" t="str">
        <f t="shared" si="33"/>
        <v>0</v>
      </c>
      <c r="AK6" s="23">
        <f t="shared" ca="1" si="14"/>
        <v>9</v>
      </c>
      <c r="AL6" s="1" t="str">
        <f t="shared" si="34"/>
        <v>7</v>
      </c>
      <c r="AM6" s="23">
        <f t="shared" ca="1" si="15"/>
        <v>7</v>
      </c>
      <c r="AN6" s="1" t="str">
        <f t="shared" si="35"/>
        <v>8</v>
      </c>
      <c r="AO6" s="23">
        <f t="shared" ca="1" si="16"/>
        <v>8</v>
      </c>
      <c r="AP6" s="1" t="str">
        <f t="shared" si="36"/>
        <v>5</v>
      </c>
      <c r="AQ6" s="23">
        <f t="shared" ca="1" si="17"/>
        <v>5</v>
      </c>
      <c r="AR6" s="1" t="str">
        <f t="shared" si="37"/>
        <v>3</v>
      </c>
      <c r="AS6" s="23">
        <f t="shared" ca="1" si="38"/>
        <v>3</v>
      </c>
    </row>
    <row r="7" spans="1:45">
      <c r="A7" s="1" t="s">
        <v>5</v>
      </c>
      <c r="B7" s="1" t="s">
        <v>15</v>
      </c>
      <c r="E7" s="1">
        <v>1</v>
      </c>
      <c r="F7" s="1" t="str">
        <f t="shared" si="18"/>
        <v>9</v>
      </c>
      <c r="G7" s="23">
        <f t="shared" ca="1" si="19"/>
        <v>9</v>
      </c>
      <c r="H7" s="1" t="str">
        <f t="shared" si="0"/>
        <v>8</v>
      </c>
      <c r="I7" s="23">
        <f t="shared" ca="1" si="19"/>
        <v>8</v>
      </c>
      <c r="J7" s="1" t="str">
        <f t="shared" si="1"/>
        <v>7</v>
      </c>
      <c r="K7" s="23">
        <f t="shared" ca="1" si="2"/>
        <v>7</v>
      </c>
      <c r="L7" s="1" t="str">
        <f t="shared" si="3"/>
        <v>6</v>
      </c>
      <c r="M7" s="23">
        <f t="shared" ca="1" si="4"/>
        <v>6</v>
      </c>
      <c r="N7" s="1" t="str">
        <f t="shared" si="20"/>
        <v>2</v>
      </c>
      <c r="O7" s="23">
        <f t="shared" ca="1" si="5"/>
        <v>2</v>
      </c>
      <c r="P7" s="1" t="str">
        <f t="shared" si="21"/>
        <v>3</v>
      </c>
      <c r="Q7" s="23">
        <f t="shared" ca="1" si="6"/>
        <v>3</v>
      </c>
      <c r="R7" s="1" t="str">
        <f t="shared" si="22"/>
        <v>1</v>
      </c>
      <c r="S7" s="23">
        <f t="shared" ca="1" si="7"/>
        <v>4</v>
      </c>
      <c r="T7" s="1" t="str">
        <f t="shared" si="23"/>
        <v>4</v>
      </c>
      <c r="U7" s="23">
        <f t="shared" ca="1" si="8"/>
        <v>4</v>
      </c>
      <c r="V7" s="1" t="str">
        <f t="shared" si="24"/>
        <v>5</v>
      </c>
      <c r="W7" s="23">
        <f t="shared" ca="1" si="9"/>
        <v>5</v>
      </c>
      <c r="X7" s="1" t="str">
        <f t="shared" si="25"/>
        <v>0</v>
      </c>
      <c r="Y7" s="23">
        <f t="shared" ca="1" si="26"/>
        <v>5</v>
      </c>
      <c r="Z7" s="1" t="str">
        <f t="shared" si="27"/>
        <v>0</v>
      </c>
      <c r="AA7" s="23">
        <f t="shared" ca="1" si="10"/>
        <v>8</v>
      </c>
      <c r="AB7" s="1" t="str">
        <f t="shared" si="28"/>
        <v>8</v>
      </c>
      <c r="AC7" s="23">
        <f t="shared" ca="1" si="11"/>
        <v>8</v>
      </c>
      <c r="AD7" s="1" t="str">
        <f t="shared" si="29"/>
        <v>5</v>
      </c>
      <c r="AE7" s="23">
        <f t="shared" ca="1" si="12"/>
        <v>5</v>
      </c>
      <c r="AF7" s="1" t="str">
        <f t="shared" si="30"/>
        <v>1</v>
      </c>
      <c r="AG7" s="23">
        <f t="shared" ca="1" si="13"/>
        <v>2</v>
      </c>
      <c r="AH7" s="1" t="str">
        <f t="shared" si="31"/>
        <v>3</v>
      </c>
      <c r="AI7" s="23">
        <f t="shared" ca="1" si="32"/>
        <v>3</v>
      </c>
      <c r="AJ7" s="1" t="str">
        <f t="shared" si="33"/>
        <v>9</v>
      </c>
      <c r="AK7" s="23">
        <f t="shared" ca="1" si="14"/>
        <v>9</v>
      </c>
      <c r="AL7" s="1" t="str">
        <f t="shared" si="34"/>
        <v>6</v>
      </c>
      <c r="AM7" s="23">
        <f t="shared" ca="1" si="15"/>
        <v>6</v>
      </c>
      <c r="AN7" s="1" t="str">
        <f t="shared" si="35"/>
        <v>7</v>
      </c>
      <c r="AO7" s="23">
        <f t="shared" ca="1" si="16"/>
        <v>7</v>
      </c>
      <c r="AP7" s="1" t="str">
        <f t="shared" si="36"/>
        <v>4</v>
      </c>
      <c r="AQ7" s="23">
        <f t="shared" ca="1" si="17"/>
        <v>4</v>
      </c>
      <c r="AR7" s="1" t="str">
        <f t="shared" si="37"/>
        <v>2</v>
      </c>
      <c r="AS7" s="23">
        <f t="shared" ca="1" si="38"/>
        <v>2</v>
      </c>
    </row>
    <row r="8" spans="1:45">
      <c r="A8" s="1" t="s">
        <v>6</v>
      </c>
      <c r="B8" s="1" t="s">
        <v>16</v>
      </c>
      <c r="E8" s="1">
        <v>1</v>
      </c>
      <c r="F8" s="1" t="str">
        <f t="shared" si="18"/>
        <v>2</v>
      </c>
      <c r="G8" s="23">
        <f t="shared" ca="1" si="19"/>
        <v>2</v>
      </c>
      <c r="H8" s="1" t="str">
        <f t="shared" si="0"/>
        <v>1</v>
      </c>
      <c r="I8" s="23">
        <f t="shared" ca="1" si="19"/>
        <v>5</v>
      </c>
      <c r="J8" s="1" t="str">
        <f t="shared" si="1"/>
        <v>0</v>
      </c>
      <c r="K8" s="23">
        <f t="shared" ca="1" si="2"/>
        <v>5</v>
      </c>
      <c r="L8" s="1" t="str">
        <f t="shared" si="3"/>
        <v>9</v>
      </c>
      <c r="M8" s="23">
        <f t="shared" ca="1" si="4"/>
        <v>9</v>
      </c>
      <c r="N8" s="1" t="str">
        <f t="shared" si="20"/>
        <v>5</v>
      </c>
      <c r="O8" s="23">
        <f t="shared" ca="1" si="5"/>
        <v>5</v>
      </c>
      <c r="P8" s="1" t="str">
        <f t="shared" si="21"/>
        <v>6</v>
      </c>
      <c r="Q8" s="23">
        <f t="shared" ca="1" si="6"/>
        <v>6</v>
      </c>
      <c r="R8" s="1" t="str">
        <f t="shared" si="22"/>
        <v>4</v>
      </c>
      <c r="S8" s="23">
        <f t="shared" ca="1" si="7"/>
        <v>4</v>
      </c>
      <c r="T8" s="1" t="str">
        <f t="shared" si="23"/>
        <v>7</v>
      </c>
      <c r="U8" s="23">
        <f t="shared" ca="1" si="8"/>
        <v>7</v>
      </c>
      <c r="V8" s="1" t="str">
        <f t="shared" si="24"/>
        <v>8</v>
      </c>
      <c r="W8" s="23">
        <f t="shared" ca="1" si="9"/>
        <v>8</v>
      </c>
      <c r="X8" s="1" t="str">
        <f t="shared" si="25"/>
        <v>3</v>
      </c>
      <c r="Y8" s="23">
        <f t="shared" ca="1" si="26"/>
        <v>3</v>
      </c>
      <c r="Z8" s="1" t="str">
        <f t="shared" si="27"/>
        <v>3</v>
      </c>
      <c r="AA8" s="23">
        <f t="shared" ca="1" si="10"/>
        <v>3</v>
      </c>
      <c r="AB8" s="1" t="str">
        <f t="shared" si="28"/>
        <v>1</v>
      </c>
      <c r="AC8" s="23">
        <f t="shared" ca="1" si="11"/>
        <v>3</v>
      </c>
      <c r="AD8" s="1" t="str">
        <f t="shared" si="29"/>
        <v>8</v>
      </c>
      <c r="AE8" s="23">
        <f t="shared" ca="1" si="12"/>
        <v>8</v>
      </c>
      <c r="AF8" s="1" t="str">
        <f t="shared" si="30"/>
        <v>4</v>
      </c>
      <c r="AG8" s="23">
        <f t="shared" ca="1" si="13"/>
        <v>4</v>
      </c>
      <c r="AH8" s="1" t="str">
        <f t="shared" si="31"/>
        <v>6</v>
      </c>
      <c r="AI8" s="23">
        <f t="shared" ca="1" si="32"/>
        <v>6</v>
      </c>
      <c r="AJ8" s="1" t="str">
        <f t="shared" si="33"/>
        <v>2</v>
      </c>
      <c r="AK8" s="23">
        <f t="shared" ca="1" si="14"/>
        <v>2</v>
      </c>
      <c r="AL8" s="1" t="str">
        <f t="shared" si="34"/>
        <v>9</v>
      </c>
      <c r="AM8" s="23">
        <f t="shared" ca="1" si="15"/>
        <v>9</v>
      </c>
      <c r="AN8" s="1" t="str">
        <f t="shared" si="35"/>
        <v>0</v>
      </c>
      <c r="AO8" s="23">
        <f t="shared" ca="1" si="16"/>
        <v>4</v>
      </c>
      <c r="AP8" s="1" t="str">
        <f t="shared" si="36"/>
        <v>7</v>
      </c>
      <c r="AQ8" s="23">
        <f t="shared" ca="1" si="17"/>
        <v>7</v>
      </c>
      <c r="AR8" s="1" t="str">
        <f t="shared" si="37"/>
        <v>5</v>
      </c>
      <c r="AS8" s="23">
        <f t="shared" ca="1" si="38"/>
        <v>5</v>
      </c>
    </row>
    <row r="9" spans="1:45">
      <c r="A9" s="1" t="s">
        <v>7</v>
      </c>
      <c r="B9" s="1" t="s">
        <v>17</v>
      </c>
      <c r="E9" s="1">
        <v>1</v>
      </c>
      <c r="F9" s="1" t="str">
        <f t="shared" si="18"/>
        <v>1</v>
      </c>
      <c r="G9" s="23">
        <f t="shared" ca="1" si="19"/>
        <v>5</v>
      </c>
      <c r="H9" s="1" t="str">
        <f t="shared" si="0"/>
        <v>0</v>
      </c>
      <c r="I9" s="23">
        <f t="shared" ca="1" si="19"/>
        <v>4</v>
      </c>
      <c r="J9" s="1" t="str">
        <f t="shared" si="1"/>
        <v>9</v>
      </c>
      <c r="K9" s="23">
        <f t="shared" ca="1" si="2"/>
        <v>9</v>
      </c>
      <c r="L9" s="1" t="str">
        <f t="shared" si="3"/>
        <v>8</v>
      </c>
      <c r="M9" s="23">
        <f t="shared" ca="1" si="4"/>
        <v>8</v>
      </c>
      <c r="N9" s="1" t="str">
        <f t="shared" si="20"/>
        <v>4</v>
      </c>
      <c r="O9" s="23">
        <f t="shared" ca="1" si="5"/>
        <v>4</v>
      </c>
      <c r="P9" s="1" t="str">
        <f t="shared" si="21"/>
        <v>5</v>
      </c>
      <c r="Q9" s="23">
        <f t="shared" ca="1" si="6"/>
        <v>5</v>
      </c>
      <c r="R9" s="1" t="str">
        <f t="shared" si="22"/>
        <v>3</v>
      </c>
      <c r="S9" s="23">
        <f t="shared" ca="1" si="7"/>
        <v>3</v>
      </c>
      <c r="T9" s="1" t="str">
        <f t="shared" si="23"/>
        <v>6</v>
      </c>
      <c r="U9" s="23">
        <f t="shared" ca="1" si="8"/>
        <v>6</v>
      </c>
      <c r="V9" s="1" t="str">
        <f t="shared" si="24"/>
        <v>7</v>
      </c>
      <c r="W9" s="23">
        <f t="shared" ca="1" si="9"/>
        <v>7</v>
      </c>
      <c r="X9" s="1" t="str">
        <f t="shared" si="25"/>
        <v>2</v>
      </c>
      <c r="Y9" s="23">
        <f t="shared" ca="1" si="26"/>
        <v>2</v>
      </c>
      <c r="Z9" s="1" t="str">
        <f t="shared" si="27"/>
        <v>8</v>
      </c>
      <c r="AA9" s="23">
        <f t="shared" ca="1" si="10"/>
        <v>8</v>
      </c>
      <c r="AB9" s="1" t="str">
        <f t="shared" si="28"/>
        <v>6</v>
      </c>
      <c r="AC9" s="23">
        <f t="shared" ca="1" si="11"/>
        <v>6</v>
      </c>
      <c r="AD9" s="1" t="str">
        <f t="shared" si="29"/>
        <v>3</v>
      </c>
      <c r="AE9" s="23">
        <f t="shared" ca="1" si="12"/>
        <v>3</v>
      </c>
      <c r="AF9" s="1" t="str">
        <f t="shared" si="30"/>
        <v>9</v>
      </c>
      <c r="AG9" s="23">
        <f t="shared" ca="1" si="13"/>
        <v>9</v>
      </c>
      <c r="AH9" s="1" t="str">
        <f t="shared" si="31"/>
        <v>1</v>
      </c>
      <c r="AI9" s="23">
        <f t="shared" ca="1" si="32"/>
        <v>4</v>
      </c>
      <c r="AJ9" s="1" t="str">
        <f t="shared" si="33"/>
        <v>7</v>
      </c>
      <c r="AK9" s="23">
        <f t="shared" ca="1" si="14"/>
        <v>7</v>
      </c>
      <c r="AL9" s="1" t="str">
        <f t="shared" si="34"/>
        <v>4</v>
      </c>
      <c r="AM9" s="23">
        <f t="shared" ca="1" si="15"/>
        <v>4</v>
      </c>
      <c r="AN9" s="1" t="str">
        <f t="shared" si="35"/>
        <v>5</v>
      </c>
      <c r="AO9" s="23">
        <f t="shared" ca="1" si="16"/>
        <v>5</v>
      </c>
      <c r="AP9" s="1" t="str">
        <f t="shared" si="36"/>
        <v>2</v>
      </c>
      <c r="AQ9" s="23">
        <f t="shared" ca="1" si="17"/>
        <v>2</v>
      </c>
      <c r="AR9" s="1" t="str">
        <f t="shared" si="37"/>
        <v>0</v>
      </c>
      <c r="AS9" s="23">
        <f t="shared" ca="1" si="38"/>
        <v>7</v>
      </c>
    </row>
    <row r="10" spans="1:45">
      <c r="A10" s="1" t="s">
        <v>8</v>
      </c>
      <c r="B10" s="1" t="s">
        <v>18</v>
      </c>
      <c r="E10" s="1">
        <v>1</v>
      </c>
      <c r="F10" s="1" t="str">
        <f t="shared" si="18"/>
        <v>7</v>
      </c>
      <c r="G10" s="23">
        <f t="shared" ca="1" si="19"/>
        <v>7</v>
      </c>
      <c r="H10" s="1" t="str">
        <f t="shared" si="0"/>
        <v>6</v>
      </c>
      <c r="I10" s="23">
        <f t="shared" ca="1" si="19"/>
        <v>6</v>
      </c>
      <c r="J10" s="1" t="str">
        <f t="shared" si="1"/>
        <v>5</v>
      </c>
      <c r="K10" s="23">
        <f t="shared" ca="1" si="2"/>
        <v>5</v>
      </c>
      <c r="L10" s="1" t="str">
        <f t="shared" si="3"/>
        <v>4</v>
      </c>
      <c r="M10" s="23">
        <f t="shared" ca="1" si="4"/>
        <v>4</v>
      </c>
      <c r="N10" s="1" t="str">
        <f t="shared" si="20"/>
        <v>0</v>
      </c>
      <c r="O10" s="23">
        <f t="shared" ca="1" si="5"/>
        <v>2</v>
      </c>
      <c r="P10" s="1" t="str">
        <f t="shared" si="21"/>
        <v>1</v>
      </c>
      <c r="Q10" s="23">
        <f t="shared" ca="1" si="6"/>
        <v>2</v>
      </c>
      <c r="R10" s="1" t="str">
        <f t="shared" si="22"/>
        <v>9</v>
      </c>
      <c r="S10" s="23">
        <f t="shared" ca="1" si="7"/>
        <v>9</v>
      </c>
      <c r="T10" s="1" t="str">
        <f t="shared" si="23"/>
        <v>2</v>
      </c>
      <c r="U10" s="23">
        <f t="shared" ca="1" si="8"/>
        <v>2</v>
      </c>
      <c r="V10" s="1" t="str">
        <f t="shared" si="24"/>
        <v>3</v>
      </c>
      <c r="W10" s="23">
        <f t="shared" ca="1" si="9"/>
        <v>3</v>
      </c>
      <c r="X10" s="1" t="str">
        <f t="shared" si="25"/>
        <v>8</v>
      </c>
      <c r="Y10" s="23">
        <f t="shared" ca="1" si="26"/>
        <v>8</v>
      </c>
      <c r="Z10" s="1" t="str">
        <f t="shared" si="27"/>
        <v>2</v>
      </c>
      <c r="AA10" s="23">
        <f t="shared" ca="1" si="10"/>
        <v>2</v>
      </c>
      <c r="AB10" s="1" t="str">
        <f t="shared" si="28"/>
        <v>0</v>
      </c>
      <c r="AC10" s="23">
        <f t="shared" ca="1" si="11"/>
        <v>5</v>
      </c>
      <c r="AD10" s="1" t="str">
        <f t="shared" si="29"/>
        <v>7</v>
      </c>
      <c r="AE10" s="23">
        <f t="shared" ca="1" si="12"/>
        <v>7</v>
      </c>
      <c r="AF10" s="1" t="str">
        <f t="shared" si="30"/>
        <v>3</v>
      </c>
      <c r="AG10" s="23">
        <f t="shared" ca="1" si="13"/>
        <v>3</v>
      </c>
      <c r="AH10" s="1" t="str">
        <f t="shared" si="31"/>
        <v>5</v>
      </c>
      <c r="AI10" s="23">
        <f t="shared" ca="1" si="32"/>
        <v>5</v>
      </c>
      <c r="AJ10" s="1" t="str">
        <f t="shared" si="33"/>
        <v>1</v>
      </c>
      <c r="AK10" s="23">
        <f t="shared" ca="1" si="14"/>
        <v>5</v>
      </c>
      <c r="AL10" s="1" t="str">
        <f t="shared" si="34"/>
        <v>8</v>
      </c>
      <c r="AM10" s="23">
        <f t="shared" ca="1" si="15"/>
        <v>8</v>
      </c>
      <c r="AN10" s="1" t="str">
        <f t="shared" si="35"/>
        <v>9</v>
      </c>
      <c r="AO10" s="23">
        <f t="shared" ca="1" si="16"/>
        <v>9</v>
      </c>
      <c r="AP10" s="1" t="str">
        <f t="shared" si="36"/>
        <v>6</v>
      </c>
      <c r="AQ10" s="23">
        <f t="shared" ca="1" si="17"/>
        <v>6</v>
      </c>
      <c r="AR10" s="1" t="str">
        <f t="shared" si="37"/>
        <v>4</v>
      </c>
      <c r="AS10" s="23">
        <f t="shared" ca="1" si="38"/>
        <v>4</v>
      </c>
    </row>
    <row r="11" spans="1:45">
      <c r="A11" s="1" t="s">
        <v>9</v>
      </c>
      <c r="B11" s="1" t="s">
        <v>19</v>
      </c>
      <c r="E11" s="1">
        <v>1</v>
      </c>
      <c r="F11" s="1" t="str">
        <f t="shared" si="18"/>
        <v>6</v>
      </c>
      <c r="G11" s="23">
        <f t="shared" ca="1" si="19"/>
        <v>6</v>
      </c>
      <c r="H11" s="1" t="str">
        <f t="shared" si="0"/>
        <v>5</v>
      </c>
      <c r="I11" s="23">
        <f t="shared" ca="1" si="19"/>
        <v>5</v>
      </c>
      <c r="J11" s="1" t="str">
        <f t="shared" si="1"/>
        <v>4</v>
      </c>
      <c r="K11" s="23">
        <f t="shared" ca="1" si="2"/>
        <v>4</v>
      </c>
      <c r="L11" s="1" t="str">
        <f t="shared" si="3"/>
        <v>3</v>
      </c>
      <c r="M11" s="23">
        <f t="shared" ca="1" si="4"/>
        <v>3</v>
      </c>
      <c r="N11" s="1" t="str">
        <f t="shared" si="20"/>
        <v>9</v>
      </c>
      <c r="O11" s="23">
        <f t="shared" ca="1" si="5"/>
        <v>9</v>
      </c>
      <c r="P11" s="1" t="str">
        <f t="shared" si="21"/>
        <v>0</v>
      </c>
      <c r="Q11" s="23">
        <f t="shared" ca="1" si="6"/>
        <v>1</v>
      </c>
      <c r="R11" s="1" t="str">
        <f t="shared" si="22"/>
        <v>8</v>
      </c>
      <c r="S11" s="23">
        <f t="shared" ca="1" si="7"/>
        <v>8</v>
      </c>
      <c r="T11" s="1" t="str">
        <f t="shared" si="23"/>
        <v>1</v>
      </c>
      <c r="U11" s="23">
        <f t="shared" ca="1" si="8"/>
        <v>3</v>
      </c>
      <c r="V11" s="1" t="str">
        <f t="shared" si="24"/>
        <v>2</v>
      </c>
      <c r="W11" s="23">
        <f t="shared" ca="1" si="9"/>
        <v>2</v>
      </c>
      <c r="X11" s="1" t="str">
        <f t="shared" si="25"/>
        <v>7</v>
      </c>
      <c r="Y11" s="23">
        <f t="shared" ca="1" si="26"/>
        <v>7</v>
      </c>
      <c r="Z11" s="1" t="str">
        <f t="shared" si="27"/>
        <v>5</v>
      </c>
      <c r="AA11" s="23">
        <f t="shared" ca="1" si="10"/>
        <v>5</v>
      </c>
      <c r="AB11" s="1" t="str">
        <f t="shared" si="28"/>
        <v>3</v>
      </c>
      <c r="AC11" s="23">
        <f t="shared" ca="1" si="11"/>
        <v>3</v>
      </c>
      <c r="AD11" s="1" t="str">
        <f t="shared" si="29"/>
        <v>0</v>
      </c>
      <c r="AE11" s="23">
        <f t="shared" ca="1" si="12"/>
        <v>7</v>
      </c>
      <c r="AF11" s="1" t="str">
        <f t="shared" si="30"/>
        <v>6</v>
      </c>
      <c r="AG11" s="23">
        <f t="shared" ca="1" si="13"/>
        <v>6</v>
      </c>
      <c r="AH11" s="1" t="str">
        <f t="shared" si="31"/>
        <v>8</v>
      </c>
      <c r="AI11" s="23">
        <f t="shared" ca="1" si="32"/>
        <v>8</v>
      </c>
      <c r="AJ11" s="1" t="str">
        <f t="shared" si="33"/>
        <v>4</v>
      </c>
      <c r="AK11" s="23">
        <f t="shared" ca="1" si="14"/>
        <v>4</v>
      </c>
      <c r="AL11" s="1" t="str">
        <f t="shared" si="34"/>
        <v>1</v>
      </c>
      <c r="AM11" s="23">
        <f t="shared" ca="1" si="15"/>
        <v>1</v>
      </c>
      <c r="AN11" s="1" t="str">
        <f t="shared" si="35"/>
        <v>2</v>
      </c>
      <c r="AO11" s="23">
        <f t="shared" ca="1" si="16"/>
        <v>2</v>
      </c>
      <c r="AP11" s="1" t="str">
        <f t="shared" si="36"/>
        <v>9</v>
      </c>
      <c r="AQ11" s="23">
        <f t="shared" ca="1" si="17"/>
        <v>9</v>
      </c>
      <c r="AR11" s="1" t="str">
        <f t="shared" si="37"/>
        <v>7</v>
      </c>
      <c r="AS11" s="23">
        <f t="shared" ca="1" si="38"/>
        <v>7</v>
      </c>
    </row>
    <row r="13" spans="1:45">
      <c r="A13" s="22" t="s">
        <v>454</v>
      </c>
      <c r="E13" s="1" t="s">
        <v>451</v>
      </c>
    </row>
    <row r="14" spans="1:45">
      <c r="E14" s="1">
        <f>MAX(E16:E25)</f>
        <v>2</v>
      </c>
      <c r="G14" s="24" t="s">
        <v>393</v>
      </c>
    </row>
    <row r="15" spans="1:45">
      <c r="A15" s="1" t="s">
        <v>440</v>
      </c>
      <c r="B15" s="1" t="s">
        <v>441</v>
      </c>
      <c r="D15" s="1" t="s">
        <v>396</v>
      </c>
      <c r="E15" s="1" t="s">
        <v>444</v>
      </c>
      <c r="G15" s="24" t="s">
        <v>394</v>
      </c>
    </row>
    <row r="16" spans="1:45">
      <c r="A16" s="1" t="s">
        <v>20</v>
      </c>
      <c r="D16" s="1">
        <v>1</v>
      </c>
      <c r="E16" s="1">
        <v>2</v>
      </c>
      <c r="F16" s="1" t="str">
        <f ca="1">IF(LEFT(A16,E16)="0",INT(RAND()*9+1),LEFT(A16,E16))</f>
        <v>48</v>
      </c>
      <c r="G16" s="23">
        <f ca="1">IF(LEFT(F16,1)="0",VALUE(RIGHT(F16,LEN(F16)-1)&amp;LEFT(F16,1)),VALUE(F16))</f>
        <v>48</v>
      </c>
    </row>
    <row r="17" spans="1:7">
      <c r="A17" s="1" t="s">
        <v>21</v>
      </c>
      <c r="D17" s="1">
        <v>2</v>
      </c>
      <c r="E17" s="1">
        <v>2</v>
      </c>
      <c r="F17" s="1" t="str">
        <f t="shared" ref="F17:F25" ca="1" si="39">IF(LEFT(A17,E17)="0",INT(RAND()*9+1),LEFT(A17,E17))</f>
        <v>37</v>
      </c>
      <c r="G17" s="23">
        <f t="shared" ref="G17:G25" ca="1" si="40">IF(LEFT(F17,1)="0",VALUE(RIGHT(F17,LEN(F17)-1)&amp;LEFT(F17,1)),VALUE(F17))</f>
        <v>37</v>
      </c>
    </row>
    <row r="18" spans="1:7">
      <c r="A18" s="1" t="s">
        <v>22</v>
      </c>
      <c r="D18" s="1">
        <v>3</v>
      </c>
      <c r="E18" s="1">
        <v>2</v>
      </c>
      <c r="F18" s="1" t="str">
        <f t="shared" ca="1" si="39"/>
        <v>82</v>
      </c>
      <c r="G18" s="23">
        <f t="shared" ca="1" si="40"/>
        <v>82</v>
      </c>
    </row>
    <row r="19" spans="1:7">
      <c r="A19" s="1" t="s">
        <v>23</v>
      </c>
      <c r="D19" s="1">
        <v>4</v>
      </c>
      <c r="E19" s="1">
        <v>2</v>
      </c>
      <c r="F19" s="1" t="str">
        <f t="shared" ca="1" si="39"/>
        <v>93</v>
      </c>
      <c r="G19" s="23">
        <f t="shared" ca="1" si="40"/>
        <v>93</v>
      </c>
    </row>
    <row r="20" spans="1:7">
      <c r="A20" s="1" t="s">
        <v>24</v>
      </c>
      <c r="D20" s="1">
        <v>5</v>
      </c>
      <c r="E20" s="1">
        <v>2</v>
      </c>
      <c r="F20" s="1" t="str">
        <f t="shared" ca="1" si="39"/>
        <v>15</v>
      </c>
      <c r="G20" s="23">
        <f t="shared" ca="1" si="40"/>
        <v>15</v>
      </c>
    </row>
    <row r="21" spans="1:7">
      <c r="A21" s="1" t="s">
        <v>25</v>
      </c>
      <c r="D21" s="1">
        <v>6</v>
      </c>
      <c r="E21" s="1">
        <v>2</v>
      </c>
      <c r="F21" s="1" t="str">
        <f t="shared" ca="1" si="39"/>
        <v>04</v>
      </c>
      <c r="G21" s="23">
        <f t="shared" ca="1" si="40"/>
        <v>40</v>
      </c>
    </row>
    <row r="22" spans="1:7">
      <c r="A22" s="1" t="s">
        <v>26</v>
      </c>
      <c r="D22" s="1">
        <v>7</v>
      </c>
      <c r="E22" s="1">
        <v>2</v>
      </c>
      <c r="F22" s="1" t="str">
        <f t="shared" ca="1" si="39"/>
        <v>59</v>
      </c>
      <c r="G22" s="23">
        <f t="shared" ca="1" si="40"/>
        <v>59</v>
      </c>
    </row>
    <row r="23" spans="1:7">
      <c r="A23" s="1" t="s">
        <v>27</v>
      </c>
      <c r="D23" s="1">
        <v>8</v>
      </c>
      <c r="E23" s="1">
        <v>2</v>
      </c>
      <c r="F23" s="1" t="str">
        <f t="shared" ca="1" si="39"/>
        <v>60</v>
      </c>
      <c r="G23" s="23">
        <f t="shared" ca="1" si="40"/>
        <v>60</v>
      </c>
    </row>
    <row r="24" spans="1:7">
      <c r="A24" s="1" t="s">
        <v>28</v>
      </c>
      <c r="D24" s="1">
        <v>9</v>
      </c>
      <c r="E24" s="1">
        <v>2</v>
      </c>
      <c r="F24" s="1" t="str">
        <f t="shared" ca="1" si="39"/>
        <v>71</v>
      </c>
      <c r="G24" s="23">
        <f t="shared" ca="1" si="40"/>
        <v>71</v>
      </c>
    </row>
    <row r="25" spans="1:7">
      <c r="A25" s="1" t="s">
        <v>29</v>
      </c>
      <c r="D25" s="1">
        <v>10</v>
      </c>
      <c r="E25" s="1">
        <v>2</v>
      </c>
      <c r="F25" s="1" t="str">
        <f t="shared" ca="1" si="39"/>
        <v>26</v>
      </c>
      <c r="G25" s="23">
        <f t="shared" ca="1" si="40"/>
        <v>26</v>
      </c>
    </row>
    <row r="28" spans="1:7">
      <c r="A28" s="22" t="s">
        <v>395</v>
      </c>
      <c r="E28" s="1" t="s">
        <v>451</v>
      </c>
    </row>
    <row r="29" spans="1:7">
      <c r="E29" s="1">
        <f>MAX(E31:E40)</f>
        <v>2</v>
      </c>
      <c r="G29" s="24" t="s">
        <v>393</v>
      </c>
    </row>
    <row r="30" spans="1:7">
      <c r="A30" s="1" t="s">
        <v>440</v>
      </c>
      <c r="B30" s="1" t="s">
        <v>441</v>
      </c>
      <c r="D30" s="1" t="s">
        <v>396</v>
      </c>
      <c r="E30" s="1" t="s">
        <v>444</v>
      </c>
      <c r="G30" s="24" t="s">
        <v>394</v>
      </c>
    </row>
    <row r="31" spans="1:7">
      <c r="A31" s="1" t="s">
        <v>30</v>
      </c>
      <c r="D31" s="1">
        <v>1</v>
      </c>
      <c r="E31" s="1">
        <v>2</v>
      </c>
      <c r="F31" s="1" t="str">
        <f ca="1">IF(LEFT(A31,E31)="0",INT(RAND()*9+1),LEFT(A31,E31))</f>
        <v>67</v>
      </c>
      <c r="G31" s="23">
        <f ca="1">IF(LEFT(F31,1)="0",VALUE(RIGHT(F31,LEN(F31)-1)&amp;LEFT(F31,1)),VALUE(F31))</f>
        <v>67</v>
      </c>
    </row>
    <row r="32" spans="1:7">
      <c r="A32" s="1" t="s">
        <v>31</v>
      </c>
      <c r="D32" s="1">
        <v>2</v>
      </c>
      <c r="E32" s="1">
        <v>2</v>
      </c>
      <c r="F32" s="1" t="str">
        <f t="shared" ref="F32:F40" ca="1" si="41">IF(LEFT(A32,E32)="0",INT(RAND()*9+1),LEFT(A32,E32))</f>
        <v>23</v>
      </c>
      <c r="G32" s="23">
        <f t="shared" ref="G32:G40" ca="1" si="42">IF(LEFT(F32,1)="0",VALUE(RIGHT(F32,LEN(F32)-1)&amp;LEFT(F32,1)),VALUE(F32))</f>
        <v>23</v>
      </c>
    </row>
    <row r="33" spans="1:7">
      <c r="A33" s="1" t="s">
        <v>32</v>
      </c>
      <c r="D33" s="1">
        <v>3</v>
      </c>
      <c r="E33" s="1">
        <v>2</v>
      </c>
      <c r="F33" s="1" t="str">
        <f t="shared" ca="1" si="41"/>
        <v>34</v>
      </c>
      <c r="G33" s="23">
        <f t="shared" ca="1" si="42"/>
        <v>34</v>
      </c>
    </row>
    <row r="34" spans="1:7">
      <c r="A34" s="1" t="s">
        <v>33</v>
      </c>
      <c r="D34" s="1">
        <v>4</v>
      </c>
      <c r="E34" s="1">
        <v>2</v>
      </c>
      <c r="F34" s="1" t="str">
        <f t="shared" ca="1" si="41"/>
        <v>89</v>
      </c>
      <c r="G34" s="23">
        <f t="shared" ca="1" si="42"/>
        <v>89</v>
      </c>
    </row>
    <row r="35" spans="1:7">
      <c r="A35" s="1" t="s">
        <v>34</v>
      </c>
      <c r="D35" s="1">
        <v>5</v>
      </c>
      <c r="E35" s="1">
        <v>2</v>
      </c>
      <c r="F35" s="1" t="str">
        <f t="shared" ca="1" si="41"/>
        <v>45</v>
      </c>
      <c r="G35" s="23">
        <f t="shared" ca="1" si="42"/>
        <v>45</v>
      </c>
    </row>
    <row r="36" spans="1:7">
      <c r="A36" s="1" t="s">
        <v>35</v>
      </c>
      <c r="D36" s="1">
        <v>6</v>
      </c>
      <c r="E36" s="1">
        <v>2</v>
      </c>
      <c r="F36" s="1" t="str">
        <f t="shared" ca="1" si="41"/>
        <v>90</v>
      </c>
      <c r="G36" s="23">
        <f t="shared" ca="1" si="42"/>
        <v>90</v>
      </c>
    </row>
    <row r="37" spans="1:7">
      <c r="A37" s="1" t="s">
        <v>36</v>
      </c>
      <c r="D37" s="1">
        <v>7</v>
      </c>
      <c r="E37" s="1">
        <v>2</v>
      </c>
      <c r="F37" s="1" t="str">
        <f t="shared" ca="1" si="41"/>
        <v>01</v>
      </c>
      <c r="G37" s="23">
        <f t="shared" ca="1" si="42"/>
        <v>10</v>
      </c>
    </row>
    <row r="38" spans="1:7">
      <c r="A38" s="1" t="s">
        <v>37</v>
      </c>
      <c r="D38" s="1">
        <v>8</v>
      </c>
      <c r="E38" s="1">
        <v>2</v>
      </c>
      <c r="F38" s="1" t="str">
        <f t="shared" ca="1" si="41"/>
        <v>12</v>
      </c>
      <c r="G38" s="23">
        <f t="shared" ca="1" si="42"/>
        <v>12</v>
      </c>
    </row>
    <row r="39" spans="1:7">
      <c r="A39" s="1" t="s">
        <v>38</v>
      </c>
      <c r="D39" s="1">
        <v>9</v>
      </c>
      <c r="E39" s="1">
        <v>2</v>
      </c>
      <c r="F39" s="1" t="str">
        <f t="shared" ca="1" si="41"/>
        <v>78</v>
      </c>
      <c r="G39" s="23">
        <f t="shared" ca="1" si="42"/>
        <v>78</v>
      </c>
    </row>
    <row r="40" spans="1:7">
      <c r="A40" s="1" t="s">
        <v>39</v>
      </c>
      <c r="D40" s="1">
        <v>10</v>
      </c>
      <c r="E40" s="1">
        <v>2</v>
      </c>
      <c r="F40" s="1" t="str">
        <f t="shared" ca="1" si="41"/>
        <v>56</v>
      </c>
      <c r="G40" s="23">
        <f t="shared" ca="1" si="42"/>
        <v>56</v>
      </c>
    </row>
    <row r="43" spans="1:7">
      <c r="A43" s="22" t="s">
        <v>397</v>
      </c>
      <c r="E43" s="1" t="s">
        <v>451</v>
      </c>
    </row>
    <row r="44" spans="1:7">
      <c r="E44" s="1">
        <f>MAX(E46:E55)</f>
        <v>2</v>
      </c>
      <c r="G44" s="24" t="s">
        <v>393</v>
      </c>
    </row>
    <row r="45" spans="1:7">
      <c r="A45" s="1" t="s">
        <v>440</v>
      </c>
      <c r="B45" s="1" t="s">
        <v>441</v>
      </c>
      <c r="D45" s="1" t="s">
        <v>396</v>
      </c>
      <c r="E45" s="1" t="s">
        <v>444</v>
      </c>
      <c r="G45" s="24" t="s">
        <v>394</v>
      </c>
    </row>
    <row r="46" spans="1:7">
      <c r="A46" s="1" t="s">
        <v>40</v>
      </c>
      <c r="D46" s="1">
        <v>1</v>
      </c>
      <c r="E46" s="1">
        <v>2</v>
      </c>
      <c r="F46" s="1" t="str">
        <f ca="1">IF(LEFT(A46,E46)="0",INT(RAND()*9+1),LEFT(A46,E46))</f>
        <v>13</v>
      </c>
      <c r="G46" s="23">
        <f ca="1">IF(LEFT(F46,1)="0",VALUE(RIGHT(F46,LEN(F46)-1)&amp;LEFT(F46,1)),VALUE(F46))</f>
        <v>13</v>
      </c>
    </row>
    <row r="47" spans="1:7">
      <c r="A47" s="1" t="s">
        <v>41</v>
      </c>
      <c r="D47" s="1">
        <v>2</v>
      </c>
      <c r="E47" s="1">
        <v>2</v>
      </c>
      <c r="F47" s="1" t="str">
        <f t="shared" ref="F47:F55" ca="1" si="43">IF(LEFT(A47,E47)="0",INT(RAND()*9+1),LEFT(A47,E47))</f>
        <v>46</v>
      </c>
      <c r="G47" s="23">
        <f t="shared" ref="G47:G55" ca="1" si="44">IF(LEFT(F47,1)="0",VALUE(RIGHT(F47,LEN(F47)-1)&amp;LEFT(F47,1)),VALUE(F47))</f>
        <v>46</v>
      </c>
    </row>
    <row r="48" spans="1:7">
      <c r="A48" s="1" t="s">
        <v>42</v>
      </c>
      <c r="D48" s="1">
        <v>3</v>
      </c>
      <c r="E48" s="1">
        <v>2</v>
      </c>
      <c r="F48" s="1" t="str">
        <f t="shared" ca="1" si="43"/>
        <v>68</v>
      </c>
      <c r="G48" s="23">
        <f t="shared" ca="1" si="44"/>
        <v>68</v>
      </c>
    </row>
    <row r="49" spans="1:7">
      <c r="A49" s="1" t="s">
        <v>43</v>
      </c>
      <c r="D49" s="1">
        <v>4</v>
      </c>
      <c r="E49" s="1">
        <v>2</v>
      </c>
      <c r="F49" s="1" t="str">
        <f t="shared" ca="1" si="43"/>
        <v>02</v>
      </c>
      <c r="G49" s="23">
        <f t="shared" ca="1" si="44"/>
        <v>20</v>
      </c>
    </row>
    <row r="50" spans="1:7">
      <c r="A50" s="1" t="s">
        <v>44</v>
      </c>
      <c r="D50" s="1">
        <v>5</v>
      </c>
      <c r="E50" s="1">
        <v>2</v>
      </c>
      <c r="F50" s="1" t="str">
        <f t="shared" ca="1" si="43"/>
        <v>24</v>
      </c>
      <c r="G50" s="23">
        <f t="shared" ca="1" si="44"/>
        <v>24</v>
      </c>
    </row>
    <row r="51" spans="1:7">
      <c r="A51" s="1" t="s">
        <v>45</v>
      </c>
      <c r="D51" s="1">
        <v>6</v>
      </c>
      <c r="E51" s="1">
        <v>2</v>
      </c>
      <c r="F51" s="1" t="str">
        <f t="shared" ca="1" si="43"/>
        <v>57</v>
      </c>
      <c r="G51" s="23">
        <f t="shared" ca="1" si="44"/>
        <v>57</v>
      </c>
    </row>
    <row r="52" spans="1:7">
      <c r="A52" s="1" t="s">
        <v>46</v>
      </c>
      <c r="D52" s="1">
        <v>7</v>
      </c>
      <c r="E52" s="1">
        <v>2</v>
      </c>
      <c r="F52" s="1" t="str">
        <f t="shared" ca="1" si="43"/>
        <v>35</v>
      </c>
      <c r="G52" s="23">
        <f t="shared" ca="1" si="44"/>
        <v>35</v>
      </c>
    </row>
    <row r="53" spans="1:7">
      <c r="A53" s="1" t="s">
        <v>47</v>
      </c>
      <c r="D53" s="1">
        <v>8</v>
      </c>
      <c r="E53" s="1">
        <v>2</v>
      </c>
      <c r="F53" s="1" t="str">
        <f t="shared" ca="1" si="43"/>
        <v>80</v>
      </c>
      <c r="G53" s="23">
        <f t="shared" ca="1" si="44"/>
        <v>80</v>
      </c>
    </row>
    <row r="54" spans="1:7">
      <c r="A54" s="1" t="s">
        <v>48</v>
      </c>
      <c r="D54" s="1">
        <v>9</v>
      </c>
      <c r="E54" s="1">
        <v>2</v>
      </c>
      <c r="F54" s="1" t="str">
        <f t="shared" ca="1" si="43"/>
        <v>91</v>
      </c>
      <c r="G54" s="23">
        <f t="shared" ca="1" si="44"/>
        <v>91</v>
      </c>
    </row>
    <row r="55" spans="1:7">
      <c r="A55" s="1" t="s">
        <v>49</v>
      </c>
      <c r="D55" s="1">
        <v>10</v>
      </c>
      <c r="E55" s="1">
        <v>2</v>
      </c>
      <c r="F55" s="1" t="str">
        <f t="shared" ca="1" si="43"/>
        <v>79</v>
      </c>
      <c r="G55" s="23">
        <f t="shared" ca="1" si="44"/>
        <v>79</v>
      </c>
    </row>
    <row r="58" spans="1:7">
      <c r="A58" s="22" t="s">
        <v>398</v>
      </c>
      <c r="E58" s="1" t="s">
        <v>451</v>
      </c>
    </row>
    <row r="59" spans="1:7">
      <c r="E59" s="1">
        <f>MAX(E61:E70)</f>
        <v>2</v>
      </c>
      <c r="G59" s="24" t="s">
        <v>393</v>
      </c>
    </row>
    <row r="60" spans="1:7">
      <c r="A60" s="1" t="s">
        <v>440</v>
      </c>
      <c r="B60" s="1" t="s">
        <v>441</v>
      </c>
      <c r="D60" s="1" t="s">
        <v>396</v>
      </c>
      <c r="E60" s="1" t="s">
        <v>444</v>
      </c>
      <c r="G60" s="24" t="s">
        <v>394</v>
      </c>
    </row>
    <row r="61" spans="1:7">
      <c r="A61" s="1" t="s">
        <v>50</v>
      </c>
      <c r="D61" s="1">
        <v>1</v>
      </c>
      <c r="E61" s="1">
        <v>2</v>
      </c>
      <c r="F61" s="1" t="str">
        <f ca="1">IF(LEFT(A61,E61)="0",INT(RAND()*9+1),LEFT(A61,E61))</f>
        <v>76</v>
      </c>
      <c r="G61" s="23">
        <f ca="1">IF(LEFT(F61,1)="0",VALUE(RIGHT(F61,LEN(F61)-1)&amp;LEFT(F61,1)),VALUE(F61))</f>
        <v>76</v>
      </c>
    </row>
    <row r="62" spans="1:7">
      <c r="A62" s="1" t="s">
        <v>51</v>
      </c>
      <c r="D62" s="1">
        <v>2</v>
      </c>
      <c r="E62" s="1">
        <v>2</v>
      </c>
      <c r="F62" s="1" t="str">
        <f t="shared" ref="F62:F70" ca="1" si="45">IF(LEFT(A62,E62)="0",INT(RAND()*9+1),LEFT(A62,E62))</f>
        <v>54</v>
      </c>
      <c r="G62" s="23">
        <f t="shared" ref="G62:G70" ca="1" si="46">IF(LEFT(F62,1)="0",VALUE(RIGHT(F62,LEN(F62)-1)&amp;LEFT(F62,1)),VALUE(F62))</f>
        <v>54</v>
      </c>
    </row>
    <row r="63" spans="1:7">
      <c r="A63" s="1" t="s">
        <v>52</v>
      </c>
      <c r="D63" s="1">
        <v>3</v>
      </c>
      <c r="E63" s="1">
        <v>2</v>
      </c>
      <c r="F63" s="1" t="str">
        <f t="shared" ca="1" si="45"/>
        <v>98</v>
      </c>
      <c r="G63" s="23">
        <f t="shared" ca="1" si="46"/>
        <v>98</v>
      </c>
    </row>
    <row r="64" spans="1:7">
      <c r="A64" s="1" t="s">
        <v>53</v>
      </c>
      <c r="D64" s="1">
        <v>4</v>
      </c>
      <c r="E64" s="1">
        <v>2</v>
      </c>
      <c r="F64" s="1" t="str">
        <f t="shared" ca="1" si="45"/>
        <v>21</v>
      </c>
      <c r="G64" s="23">
        <f t="shared" ca="1" si="46"/>
        <v>21</v>
      </c>
    </row>
    <row r="65" spans="1:7">
      <c r="A65" s="1" t="s">
        <v>54</v>
      </c>
      <c r="D65" s="1">
        <v>5</v>
      </c>
      <c r="E65" s="1">
        <v>2</v>
      </c>
      <c r="F65" s="1" t="str">
        <f t="shared" ca="1" si="45"/>
        <v>32</v>
      </c>
      <c r="G65" s="23">
        <f t="shared" ca="1" si="46"/>
        <v>32</v>
      </c>
    </row>
    <row r="66" spans="1:7">
      <c r="A66" s="1" t="s">
        <v>55</v>
      </c>
      <c r="D66" s="1">
        <v>6</v>
      </c>
      <c r="E66" s="1">
        <v>2</v>
      </c>
      <c r="F66" s="1" t="str">
        <f t="shared" ca="1" si="45"/>
        <v>10</v>
      </c>
      <c r="G66" s="23">
        <f t="shared" ca="1" si="46"/>
        <v>10</v>
      </c>
    </row>
    <row r="67" spans="1:7">
      <c r="A67" s="1" t="s">
        <v>56</v>
      </c>
      <c r="D67" s="1">
        <v>7</v>
      </c>
      <c r="E67" s="1">
        <v>2</v>
      </c>
      <c r="F67" s="1" t="str">
        <f t="shared" ca="1" si="45"/>
        <v>09</v>
      </c>
      <c r="G67" s="23">
        <f t="shared" ca="1" si="46"/>
        <v>90</v>
      </c>
    </row>
    <row r="68" spans="1:7">
      <c r="A68" s="1" t="s">
        <v>57</v>
      </c>
      <c r="D68" s="1">
        <v>8</v>
      </c>
      <c r="E68" s="1">
        <v>2</v>
      </c>
      <c r="F68" s="1" t="str">
        <f t="shared" ca="1" si="45"/>
        <v>87</v>
      </c>
      <c r="G68" s="23">
        <f t="shared" ca="1" si="46"/>
        <v>87</v>
      </c>
    </row>
    <row r="69" spans="1:7">
      <c r="A69" s="1" t="s">
        <v>58</v>
      </c>
      <c r="D69" s="1">
        <v>9</v>
      </c>
      <c r="E69" s="1">
        <v>2</v>
      </c>
      <c r="F69" s="1" t="str">
        <f t="shared" ca="1" si="45"/>
        <v>65</v>
      </c>
      <c r="G69" s="23">
        <f t="shared" ca="1" si="46"/>
        <v>65</v>
      </c>
    </row>
    <row r="70" spans="1:7">
      <c r="A70" s="1" t="s">
        <v>59</v>
      </c>
      <c r="D70" s="1">
        <v>10</v>
      </c>
      <c r="E70" s="1">
        <v>2</v>
      </c>
      <c r="F70" s="1" t="str">
        <f t="shared" ca="1" si="45"/>
        <v>43</v>
      </c>
      <c r="G70" s="23">
        <f t="shared" ca="1" si="46"/>
        <v>43</v>
      </c>
    </row>
    <row r="73" spans="1:7">
      <c r="A73" s="22" t="s">
        <v>399</v>
      </c>
      <c r="E73" s="1" t="s">
        <v>451</v>
      </c>
    </row>
    <row r="74" spans="1:7">
      <c r="E74" s="1">
        <f>MAX(E76:E85)</f>
        <v>2</v>
      </c>
      <c r="G74" s="24" t="s">
        <v>393</v>
      </c>
    </row>
    <row r="75" spans="1:7">
      <c r="A75" s="1" t="s">
        <v>440</v>
      </c>
      <c r="B75" s="1" t="s">
        <v>441</v>
      </c>
      <c r="D75" s="1" t="s">
        <v>396</v>
      </c>
      <c r="E75" s="1" t="s">
        <v>444</v>
      </c>
      <c r="G75" s="24" t="s">
        <v>394</v>
      </c>
    </row>
    <row r="76" spans="1:7">
      <c r="A76" s="1" t="s">
        <v>60</v>
      </c>
      <c r="D76" s="1">
        <v>1</v>
      </c>
      <c r="E76" s="1">
        <v>2</v>
      </c>
      <c r="F76" s="1" t="str">
        <f ca="1">IF(LEFT(A76,E76)="0",INT(RAND()*9+1),LEFT(A76,E76))</f>
        <v>61</v>
      </c>
      <c r="G76" s="23">
        <f ca="1">IF(LEFT(F76,1)="0",VALUE(RIGHT(F76,LEN(F76)-1)&amp;LEFT(F76,1)),VALUE(F76))</f>
        <v>61</v>
      </c>
    </row>
    <row r="77" spans="1:7">
      <c r="A77" s="1" t="s">
        <v>61</v>
      </c>
      <c r="D77" s="1">
        <v>2</v>
      </c>
      <c r="E77" s="1">
        <v>2</v>
      </c>
      <c r="F77" s="1" t="str">
        <f t="shared" ref="F77:F85" ca="1" si="47">IF(LEFT(A77,E77)="0",INT(RAND()*9+1),LEFT(A77,E77))</f>
        <v>83</v>
      </c>
      <c r="G77" s="23">
        <f t="shared" ref="G77:G85" ca="1" si="48">IF(LEFT(F77,1)="0",VALUE(RIGHT(F77,LEN(F77)-1)&amp;LEFT(F77,1)),VALUE(F77))</f>
        <v>83</v>
      </c>
    </row>
    <row r="78" spans="1:7">
      <c r="A78" s="1" t="s">
        <v>62</v>
      </c>
      <c r="D78" s="1">
        <v>3</v>
      </c>
      <c r="E78" s="1">
        <v>2</v>
      </c>
      <c r="F78" s="1" t="str">
        <f t="shared" ca="1" si="47"/>
        <v>49</v>
      </c>
      <c r="G78" s="23">
        <f t="shared" ca="1" si="48"/>
        <v>49</v>
      </c>
    </row>
    <row r="79" spans="1:7">
      <c r="A79" s="1" t="s">
        <v>63</v>
      </c>
      <c r="D79" s="1">
        <v>4</v>
      </c>
      <c r="E79" s="1">
        <v>2</v>
      </c>
      <c r="F79" s="1" t="str">
        <f t="shared" ca="1" si="47"/>
        <v>27</v>
      </c>
      <c r="G79" s="23">
        <f t="shared" ca="1" si="48"/>
        <v>27</v>
      </c>
    </row>
    <row r="80" spans="1:7">
      <c r="A80" s="1" t="s">
        <v>64</v>
      </c>
      <c r="D80" s="1">
        <v>5</v>
      </c>
      <c r="E80" s="1">
        <v>2</v>
      </c>
      <c r="F80" s="1" t="str">
        <f t="shared" ca="1" si="47"/>
        <v>16</v>
      </c>
      <c r="G80" s="23">
        <f t="shared" ca="1" si="48"/>
        <v>16</v>
      </c>
    </row>
    <row r="81" spans="1:7">
      <c r="A81" s="1" t="s">
        <v>65</v>
      </c>
      <c r="D81" s="1">
        <v>6</v>
      </c>
      <c r="E81" s="1">
        <v>2</v>
      </c>
      <c r="F81" s="1" t="str">
        <f t="shared" ca="1" si="47"/>
        <v>72</v>
      </c>
      <c r="G81" s="23">
        <f t="shared" ca="1" si="48"/>
        <v>72</v>
      </c>
    </row>
    <row r="82" spans="1:7">
      <c r="A82" s="1" t="s">
        <v>66</v>
      </c>
      <c r="D82" s="1">
        <v>7</v>
      </c>
      <c r="E82" s="1">
        <v>2</v>
      </c>
      <c r="F82" s="1" t="str">
        <f t="shared" ca="1" si="47"/>
        <v>94</v>
      </c>
      <c r="G82" s="23">
        <f t="shared" ca="1" si="48"/>
        <v>94</v>
      </c>
    </row>
    <row r="83" spans="1:7">
      <c r="A83" s="1" t="s">
        <v>67</v>
      </c>
      <c r="D83" s="1">
        <v>8</v>
      </c>
      <c r="E83" s="1">
        <v>2</v>
      </c>
      <c r="F83" s="1" t="str">
        <f t="shared" ca="1" si="47"/>
        <v>05</v>
      </c>
      <c r="G83" s="23">
        <f t="shared" ca="1" si="48"/>
        <v>50</v>
      </c>
    </row>
    <row r="84" spans="1:7">
      <c r="A84" s="1" t="s">
        <v>68</v>
      </c>
      <c r="D84" s="1">
        <v>9</v>
      </c>
      <c r="E84" s="1">
        <v>2</v>
      </c>
      <c r="F84" s="1" t="str">
        <f t="shared" ca="1" si="47"/>
        <v>50</v>
      </c>
      <c r="G84" s="23">
        <f t="shared" ca="1" si="48"/>
        <v>50</v>
      </c>
    </row>
    <row r="85" spans="1:7">
      <c r="A85" s="1" t="s">
        <v>69</v>
      </c>
      <c r="D85" s="1">
        <v>10</v>
      </c>
      <c r="E85" s="1">
        <v>2</v>
      </c>
      <c r="F85" s="1" t="str">
        <f t="shared" ca="1" si="47"/>
        <v>38</v>
      </c>
      <c r="G85" s="23">
        <f t="shared" ca="1" si="48"/>
        <v>38</v>
      </c>
    </row>
    <row r="88" spans="1:7">
      <c r="A88" s="22" t="s">
        <v>400</v>
      </c>
      <c r="E88" s="1" t="s">
        <v>451</v>
      </c>
    </row>
    <row r="89" spans="1:7">
      <c r="E89" s="1">
        <f>MAX(E91:E100)</f>
        <v>2</v>
      </c>
      <c r="G89" s="24" t="s">
        <v>393</v>
      </c>
    </row>
    <row r="90" spans="1:7">
      <c r="A90" s="1" t="s">
        <v>440</v>
      </c>
      <c r="B90" s="1" t="s">
        <v>441</v>
      </c>
      <c r="D90" s="1" t="s">
        <v>396</v>
      </c>
      <c r="E90" s="1" t="s">
        <v>444</v>
      </c>
      <c r="G90" s="24" t="s">
        <v>394</v>
      </c>
    </row>
    <row r="91" spans="1:7">
      <c r="A91" s="1" t="s">
        <v>70</v>
      </c>
      <c r="D91" s="1">
        <v>1</v>
      </c>
      <c r="E91" s="1">
        <v>2</v>
      </c>
      <c r="F91" s="1" t="str">
        <f ca="1">IF(LEFT(A91,E91)="0",INT(RAND()*9+1),LEFT(A91,E91))</f>
        <v>94</v>
      </c>
      <c r="G91" s="23">
        <f ca="1">IF(LEFT(F91,1)="0",VALUE(RIGHT(F91,LEN(F91)-1)&amp;LEFT(F91,1)),VALUE(F91))</f>
        <v>94</v>
      </c>
    </row>
    <row r="92" spans="1:7">
      <c r="A92" s="1" t="s">
        <v>71</v>
      </c>
      <c r="D92" s="1">
        <v>2</v>
      </c>
      <c r="E92" s="1">
        <v>2</v>
      </c>
      <c r="F92" s="1" t="str">
        <f t="shared" ref="F92:F100" ca="1" si="49">IF(LEFT(A92,E92)="0",INT(RAND()*9+1),LEFT(A92,E92))</f>
        <v>72</v>
      </c>
      <c r="G92" s="23">
        <f t="shared" ref="G92:G100" ca="1" si="50">IF(LEFT(F92,1)="0",VALUE(RIGHT(F92,LEN(F92)-1)&amp;LEFT(F92,1)),VALUE(F92))</f>
        <v>72</v>
      </c>
    </row>
    <row r="93" spans="1:7">
      <c r="A93" s="1" t="s">
        <v>72</v>
      </c>
      <c r="D93" s="1">
        <v>3</v>
      </c>
      <c r="E93" s="1">
        <v>2</v>
      </c>
      <c r="F93" s="1" t="str">
        <f t="shared" ca="1" si="49"/>
        <v>16</v>
      </c>
      <c r="G93" s="23">
        <f t="shared" ca="1" si="50"/>
        <v>16</v>
      </c>
    </row>
    <row r="94" spans="1:7">
      <c r="A94" s="1" t="s">
        <v>73</v>
      </c>
      <c r="D94" s="1">
        <v>4</v>
      </c>
      <c r="E94" s="1">
        <v>2</v>
      </c>
      <c r="F94" s="1" t="str">
        <f t="shared" ca="1" si="49"/>
        <v>27</v>
      </c>
      <c r="G94" s="23">
        <f t="shared" ca="1" si="50"/>
        <v>27</v>
      </c>
    </row>
    <row r="95" spans="1:7">
      <c r="A95" s="1" t="s">
        <v>74</v>
      </c>
      <c r="D95" s="1">
        <v>5</v>
      </c>
      <c r="E95" s="1">
        <v>2</v>
      </c>
      <c r="F95" s="1" t="str">
        <f t="shared" ca="1" si="49"/>
        <v>83</v>
      </c>
      <c r="G95" s="23">
        <f t="shared" ca="1" si="50"/>
        <v>83</v>
      </c>
    </row>
    <row r="96" spans="1:7">
      <c r="A96" s="1" t="s">
        <v>75</v>
      </c>
      <c r="D96" s="1">
        <v>6</v>
      </c>
      <c r="E96" s="1">
        <v>2</v>
      </c>
      <c r="F96" s="1" t="str">
        <f t="shared" ca="1" si="49"/>
        <v>50</v>
      </c>
      <c r="G96" s="23">
        <f t="shared" ca="1" si="50"/>
        <v>50</v>
      </c>
    </row>
    <row r="97" spans="1:7">
      <c r="A97" s="1" t="s">
        <v>76</v>
      </c>
      <c r="D97" s="1">
        <v>7</v>
      </c>
      <c r="E97" s="1">
        <v>2</v>
      </c>
      <c r="F97" s="1" t="str">
        <f t="shared" ca="1" si="49"/>
        <v>49</v>
      </c>
      <c r="G97" s="23">
        <f t="shared" ca="1" si="50"/>
        <v>49</v>
      </c>
    </row>
    <row r="98" spans="1:7">
      <c r="A98" s="1" t="s">
        <v>77</v>
      </c>
      <c r="D98" s="1">
        <v>8</v>
      </c>
      <c r="E98" s="1">
        <v>2</v>
      </c>
      <c r="F98" s="1" t="str">
        <f t="shared" ca="1" si="49"/>
        <v>05</v>
      </c>
      <c r="G98" s="23">
        <f t="shared" ca="1" si="50"/>
        <v>50</v>
      </c>
    </row>
    <row r="99" spans="1:7">
      <c r="A99" s="1" t="s">
        <v>78</v>
      </c>
      <c r="D99" s="1">
        <v>9</v>
      </c>
      <c r="E99" s="1">
        <v>2</v>
      </c>
      <c r="F99" s="1" t="str">
        <f t="shared" ca="1" si="49"/>
        <v>38</v>
      </c>
      <c r="G99" s="23">
        <f t="shared" ca="1" si="50"/>
        <v>38</v>
      </c>
    </row>
    <row r="100" spans="1:7">
      <c r="A100" s="1" t="s">
        <v>79</v>
      </c>
      <c r="D100" s="1">
        <v>10</v>
      </c>
      <c r="E100" s="1">
        <v>2</v>
      </c>
      <c r="F100" s="1" t="str">
        <f t="shared" ca="1" si="49"/>
        <v>61</v>
      </c>
      <c r="G100" s="23">
        <f t="shared" ca="1" si="50"/>
        <v>61</v>
      </c>
    </row>
    <row r="103" spans="1:7">
      <c r="A103" s="22" t="s">
        <v>401</v>
      </c>
      <c r="E103" s="1" t="s">
        <v>451</v>
      </c>
    </row>
    <row r="104" spans="1:7">
      <c r="E104" s="1">
        <f>MAX(E106:E115)</f>
        <v>2</v>
      </c>
      <c r="G104" s="24" t="s">
        <v>393</v>
      </c>
    </row>
    <row r="105" spans="1:7">
      <c r="A105" s="1" t="s">
        <v>440</v>
      </c>
      <c r="B105" s="1" t="s">
        <v>441</v>
      </c>
      <c r="D105" s="1" t="s">
        <v>396</v>
      </c>
      <c r="E105" s="1" t="s">
        <v>444</v>
      </c>
      <c r="G105" s="24" t="s">
        <v>394</v>
      </c>
    </row>
    <row r="106" spans="1:7">
      <c r="A106" s="1" t="s">
        <v>80</v>
      </c>
      <c r="D106" s="1">
        <v>1</v>
      </c>
      <c r="E106" s="1">
        <v>2</v>
      </c>
      <c r="F106" s="1" t="str">
        <f ca="1">IF(LEFT(A106,E106)="0",INT(RAND()*9+1),LEFT(A106,E106))</f>
        <v>52</v>
      </c>
      <c r="G106" s="23">
        <f ca="1">IF(LEFT(F106,1)="0",VALUE(RIGHT(F106,LEN(F106)-1)&amp;LEFT(F106,1)),VALUE(F106))</f>
        <v>52</v>
      </c>
    </row>
    <row r="107" spans="1:7">
      <c r="A107" s="1" t="s">
        <v>81</v>
      </c>
      <c r="D107" s="1">
        <v>2</v>
      </c>
      <c r="E107" s="1">
        <v>2</v>
      </c>
      <c r="F107" s="1" t="str">
        <f t="shared" ref="F107:F115" ca="1" si="51">IF(LEFT(A107,E107)="0",INT(RAND()*9+1),LEFT(A107,E107))</f>
        <v>29</v>
      </c>
      <c r="G107" s="23">
        <f t="shared" ref="G107:G115" ca="1" si="52">IF(LEFT(F107,1)="0",VALUE(RIGHT(F107,LEN(F107)-1)&amp;LEFT(F107,1)),VALUE(F107))</f>
        <v>29</v>
      </c>
    </row>
    <row r="108" spans="1:7">
      <c r="A108" s="1" t="s">
        <v>82</v>
      </c>
      <c r="D108" s="1">
        <v>3</v>
      </c>
      <c r="E108" s="1">
        <v>2</v>
      </c>
      <c r="F108" s="1" t="str">
        <f t="shared" ca="1" si="51"/>
        <v>18</v>
      </c>
      <c r="G108" s="23">
        <f t="shared" ca="1" si="52"/>
        <v>18</v>
      </c>
    </row>
    <row r="109" spans="1:7">
      <c r="A109" s="1" t="s">
        <v>83</v>
      </c>
      <c r="D109" s="1">
        <v>4</v>
      </c>
      <c r="E109" s="1">
        <v>2</v>
      </c>
      <c r="F109" s="1" t="str">
        <f t="shared" ca="1" si="51"/>
        <v>07</v>
      </c>
      <c r="G109" s="23">
        <f t="shared" ca="1" si="52"/>
        <v>70</v>
      </c>
    </row>
    <row r="110" spans="1:7">
      <c r="A110" s="1" t="s">
        <v>84</v>
      </c>
      <c r="D110" s="1">
        <v>5</v>
      </c>
      <c r="E110" s="1">
        <v>2</v>
      </c>
      <c r="F110" s="1" t="str">
        <f t="shared" ca="1" si="51"/>
        <v>74</v>
      </c>
      <c r="G110" s="23">
        <f t="shared" ca="1" si="52"/>
        <v>74</v>
      </c>
    </row>
    <row r="111" spans="1:7">
      <c r="A111" s="1" t="s">
        <v>85</v>
      </c>
      <c r="D111" s="1">
        <v>6</v>
      </c>
      <c r="E111" s="1">
        <v>2</v>
      </c>
      <c r="F111" s="1" t="str">
        <f t="shared" ca="1" si="51"/>
        <v>63</v>
      </c>
      <c r="G111" s="23">
        <f t="shared" ca="1" si="52"/>
        <v>63</v>
      </c>
    </row>
    <row r="112" spans="1:7">
      <c r="A112" s="1" t="s">
        <v>86</v>
      </c>
      <c r="D112" s="1">
        <v>7</v>
      </c>
      <c r="E112" s="1">
        <v>2</v>
      </c>
      <c r="F112" s="1" t="str">
        <f t="shared" ca="1" si="51"/>
        <v>85</v>
      </c>
      <c r="G112" s="23">
        <f t="shared" ca="1" si="52"/>
        <v>85</v>
      </c>
    </row>
    <row r="113" spans="1:7">
      <c r="A113" s="1" t="s">
        <v>87</v>
      </c>
      <c r="D113" s="1">
        <v>8</v>
      </c>
      <c r="E113" s="1">
        <v>2</v>
      </c>
      <c r="F113" s="1" t="str">
        <f t="shared" ca="1" si="51"/>
        <v>30</v>
      </c>
      <c r="G113" s="23">
        <f t="shared" ca="1" si="52"/>
        <v>30</v>
      </c>
    </row>
    <row r="114" spans="1:7">
      <c r="A114" s="1" t="s">
        <v>88</v>
      </c>
      <c r="D114" s="1">
        <v>9</v>
      </c>
      <c r="E114" s="1">
        <v>2</v>
      </c>
      <c r="F114" s="1" t="str">
        <f t="shared" ca="1" si="51"/>
        <v>41</v>
      </c>
      <c r="G114" s="23">
        <f t="shared" ca="1" si="52"/>
        <v>41</v>
      </c>
    </row>
    <row r="115" spans="1:7">
      <c r="A115" s="1" t="s">
        <v>89</v>
      </c>
      <c r="D115" s="1">
        <v>10</v>
      </c>
      <c r="E115" s="1">
        <v>2</v>
      </c>
      <c r="F115" s="1" t="str">
        <f t="shared" ca="1" si="51"/>
        <v>96</v>
      </c>
      <c r="G115" s="23">
        <f t="shared" ca="1" si="52"/>
        <v>96</v>
      </c>
    </row>
    <row r="118" spans="1:7">
      <c r="A118" s="22" t="s">
        <v>402</v>
      </c>
      <c r="E118" s="1" t="s">
        <v>451</v>
      </c>
    </row>
    <row r="119" spans="1:7">
      <c r="E119" s="1">
        <f>MAX(E121:E130)</f>
        <v>2</v>
      </c>
      <c r="G119" s="24" t="s">
        <v>393</v>
      </c>
    </row>
    <row r="120" spans="1:7">
      <c r="A120" s="1" t="s">
        <v>440</v>
      </c>
      <c r="B120" s="1" t="s">
        <v>441</v>
      </c>
      <c r="D120" s="1" t="s">
        <v>396</v>
      </c>
      <c r="E120" s="1" t="s">
        <v>444</v>
      </c>
      <c r="G120" s="24" t="s">
        <v>394</v>
      </c>
    </row>
    <row r="121" spans="1:7">
      <c r="A121" s="1" t="s">
        <v>90</v>
      </c>
      <c r="D121" s="1">
        <v>1</v>
      </c>
      <c r="E121" s="1">
        <v>2</v>
      </c>
      <c r="F121" s="1" t="str">
        <f ca="1">IF(LEFT(A121,E121)="0",INT(RAND()*9+1),LEFT(A121,E121))</f>
        <v>32</v>
      </c>
      <c r="G121" s="23">
        <f ca="1">IF(LEFT(F121,1)="0",VALUE(RIGHT(F121,LEN(F121)-1)&amp;LEFT(F121,1)),VALUE(F121))</f>
        <v>32</v>
      </c>
    </row>
    <row r="122" spans="1:7">
      <c r="A122" s="1" t="s">
        <v>91</v>
      </c>
      <c r="D122" s="1">
        <v>2</v>
      </c>
      <c r="E122" s="1">
        <v>2</v>
      </c>
      <c r="F122" s="1" t="str">
        <f t="shared" ref="F122:F130" ca="1" si="53">IF(LEFT(A122,E122)="0",INT(RAND()*9+1),LEFT(A122,E122))</f>
        <v>43</v>
      </c>
      <c r="G122" s="23">
        <f t="shared" ref="G122:G130" ca="1" si="54">IF(LEFT(F122,1)="0",VALUE(RIGHT(F122,LEN(F122)-1)&amp;LEFT(F122,1)),VALUE(F122))</f>
        <v>43</v>
      </c>
    </row>
    <row r="123" spans="1:7">
      <c r="A123" s="1" t="s">
        <v>92</v>
      </c>
      <c r="D123" s="1">
        <v>3</v>
      </c>
      <c r="E123" s="1">
        <v>2</v>
      </c>
      <c r="F123" s="1" t="str">
        <f t="shared" ca="1" si="53"/>
        <v>87</v>
      </c>
      <c r="G123" s="23">
        <f t="shared" ca="1" si="54"/>
        <v>87</v>
      </c>
    </row>
    <row r="124" spans="1:7">
      <c r="A124" s="1" t="s">
        <v>93</v>
      </c>
      <c r="D124" s="1">
        <v>4</v>
      </c>
      <c r="E124" s="1">
        <v>2</v>
      </c>
      <c r="F124" s="1" t="str">
        <f t="shared" ca="1" si="53"/>
        <v>76</v>
      </c>
      <c r="G124" s="23">
        <f t="shared" ca="1" si="54"/>
        <v>76</v>
      </c>
    </row>
    <row r="125" spans="1:7">
      <c r="A125" s="1" t="s">
        <v>94</v>
      </c>
      <c r="D125" s="1">
        <v>5</v>
      </c>
      <c r="E125" s="1">
        <v>2</v>
      </c>
      <c r="F125" s="1" t="str">
        <f t="shared" ca="1" si="53"/>
        <v>54</v>
      </c>
      <c r="G125" s="23">
        <f t="shared" ca="1" si="54"/>
        <v>54</v>
      </c>
    </row>
    <row r="126" spans="1:7">
      <c r="A126" s="1" t="s">
        <v>95</v>
      </c>
      <c r="D126" s="1">
        <v>6</v>
      </c>
      <c r="E126" s="1">
        <v>2</v>
      </c>
      <c r="F126" s="1" t="str">
        <f t="shared" ca="1" si="53"/>
        <v>98</v>
      </c>
      <c r="G126" s="23">
        <f t="shared" ca="1" si="54"/>
        <v>98</v>
      </c>
    </row>
    <row r="127" spans="1:7">
      <c r="A127" s="1" t="s">
        <v>96</v>
      </c>
      <c r="D127" s="1">
        <v>7</v>
      </c>
      <c r="E127" s="1">
        <v>2</v>
      </c>
      <c r="F127" s="1" t="str">
        <f t="shared" ca="1" si="53"/>
        <v>09</v>
      </c>
      <c r="G127" s="23">
        <f t="shared" ca="1" si="54"/>
        <v>90</v>
      </c>
    </row>
    <row r="128" spans="1:7">
      <c r="A128" s="1" t="s">
        <v>97</v>
      </c>
      <c r="D128" s="1">
        <v>8</v>
      </c>
      <c r="E128" s="1">
        <v>2</v>
      </c>
      <c r="F128" s="1" t="str">
        <f t="shared" ca="1" si="53"/>
        <v>21</v>
      </c>
      <c r="G128" s="23">
        <f t="shared" ca="1" si="54"/>
        <v>21</v>
      </c>
    </row>
    <row r="129" spans="1:7">
      <c r="A129" s="1" t="s">
        <v>98</v>
      </c>
      <c r="D129" s="1">
        <v>9</v>
      </c>
      <c r="E129" s="1">
        <v>2</v>
      </c>
      <c r="F129" s="1" t="str">
        <f t="shared" ca="1" si="53"/>
        <v>65</v>
      </c>
      <c r="G129" s="23">
        <f t="shared" ca="1" si="54"/>
        <v>65</v>
      </c>
    </row>
    <row r="130" spans="1:7">
      <c r="A130" s="1" t="s">
        <v>99</v>
      </c>
      <c r="D130" s="1">
        <v>10</v>
      </c>
      <c r="E130" s="1">
        <v>2</v>
      </c>
      <c r="F130" s="1" t="str">
        <f t="shared" ca="1" si="53"/>
        <v>10</v>
      </c>
      <c r="G130" s="23">
        <f t="shared" ca="1" si="54"/>
        <v>10</v>
      </c>
    </row>
    <row r="133" spans="1:7">
      <c r="A133" s="22" t="s">
        <v>403</v>
      </c>
      <c r="E133" s="1" t="s">
        <v>451</v>
      </c>
    </row>
    <row r="134" spans="1:7">
      <c r="E134" s="1">
        <f>MAX(E136:E145)</f>
        <v>2</v>
      </c>
      <c r="G134" s="24" t="s">
        <v>393</v>
      </c>
    </row>
    <row r="135" spans="1:7">
      <c r="A135" s="1" t="s">
        <v>440</v>
      </c>
      <c r="B135" s="1" t="s">
        <v>441</v>
      </c>
      <c r="D135" s="1" t="s">
        <v>396</v>
      </c>
      <c r="E135" s="1" t="s">
        <v>444</v>
      </c>
      <c r="G135" s="24" t="s">
        <v>394</v>
      </c>
    </row>
    <row r="136" spans="1:7">
      <c r="A136" s="1" t="s">
        <v>100</v>
      </c>
      <c r="D136" s="1">
        <v>1</v>
      </c>
      <c r="E136" s="1">
        <v>2</v>
      </c>
      <c r="F136" s="1" t="str">
        <f ca="1">IF(LEFT(A136,E136)="0",INT(RAND()*9+1),LEFT(A136,E136))</f>
        <v>57</v>
      </c>
      <c r="G136" s="23">
        <f ca="1">IF(LEFT(F136,1)="0",VALUE(RIGHT(F136,LEN(F136)-1)&amp;LEFT(F136,1)),VALUE(F136))</f>
        <v>57</v>
      </c>
    </row>
    <row r="137" spans="1:7">
      <c r="A137" s="1" t="s">
        <v>101</v>
      </c>
      <c r="D137" s="1">
        <v>2</v>
      </c>
      <c r="E137" s="1">
        <v>2</v>
      </c>
      <c r="F137" s="1" t="str">
        <f t="shared" ref="F137:F145" ca="1" si="55">IF(LEFT(A137,E137)="0",INT(RAND()*9+1),LEFT(A137,E137))</f>
        <v>91</v>
      </c>
      <c r="G137" s="23">
        <f t="shared" ref="G137:G145" ca="1" si="56">IF(LEFT(F137,1)="0",VALUE(RIGHT(F137,LEN(F137)-1)&amp;LEFT(F137,1)),VALUE(F137))</f>
        <v>91</v>
      </c>
    </row>
    <row r="138" spans="1:7">
      <c r="A138" s="1" t="s">
        <v>102</v>
      </c>
      <c r="D138" s="1">
        <v>3</v>
      </c>
      <c r="E138" s="1">
        <v>2</v>
      </c>
      <c r="F138" s="1" t="str">
        <f t="shared" ca="1" si="55"/>
        <v>80</v>
      </c>
      <c r="G138" s="23">
        <f t="shared" ca="1" si="56"/>
        <v>80</v>
      </c>
    </row>
    <row r="139" spans="1:7">
      <c r="A139" s="1" t="s">
        <v>103</v>
      </c>
      <c r="D139" s="1">
        <v>4</v>
      </c>
      <c r="E139" s="1">
        <v>2</v>
      </c>
      <c r="F139" s="1" t="str">
        <f t="shared" ca="1" si="55"/>
        <v>79</v>
      </c>
      <c r="G139" s="23">
        <f t="shared" ca="1" si="56"/>
        <v>79</v>
      </c>
    </row>
    <row r="140" spans="1:7">
      <c r="A140" s="1" t="s">
        <v>104</v>
      </c>
      <c r="D140" s="1">
        <v>5</v>
      </c>
      <c r="E140" s="1">
        <v>2</v>
      </c>
      <c r="F140" s="1" t="str">
        <f t="shared" ca="1" si="55"/>
        <v>46</v>
      </c>
      <c r="G140" s="23">
        <f t="shared" ca="1" si="56"/>
        <v>46</v>
      </c>
    </row>
    <row r="141" spans="1:7">
      <c r="A141" s="1" t="s">
        <v>105</v>
      </c>
      <c r="D141" s="1">
        <v>6</v>
      </c>
      <c r="E141" s="1">
        <v>2</v>
      </c>
      <c r="F141" s="1" t="str">
        <f t="shared" ca="1" si="55"/>
        <v>02</v>
      </c>
      <c r="G141" s="23">
        <f t="shared" ca="1" si="56"/>
        <v>20</v>
      </c>
    </row>
    <row r="142" spans="1:7">
      <c r="A142" s="1" t="s">
        <v>106</v>
      </c>
      <c r="D142" s="1">
        <v>7</v>
      </c>
      <c r="E142" s="1">
        <v>2</v>
      </c>
      <c r="F142" s="1" t="str">
        <f t="shared" ca="1" si="55"/>
        <v>24</v>
      </c>
      <c r="G142" s="23">
        <f t="shared" ca="1" si="56"/>
        <v>24</v>
      </c>
    </row>
    <row r="143" spans="1:7">
      <c r="A143" s="1" t="s">
        <v>107</v>
      </c>
      <c r="D143" s="1">
        <v>8</v>
      </c>
      <c r="E143" s="1">
        <v>2</v>
      </c>
      <c r="F143" s="1" t="str">
        <f t="shared" ca="1" si="55"/>
        <v>35</v>
      </c>
      <c r="G143" s="23">
        <f t="shared" ca="1" si="56"/>
        <v>35</v>
      </c>
    </row>
    <row r="144" spans="1:7">
      <c r="A144" s="1" t="s">
        <v>108</v>
      </c>
      <c r="D144" s="1">
        <v>9</v>
      </c>
      <c r="E144" s="1">
        <v>2</v>
      </c>
      <c r="F144" s="1" t="str">
        <f t="shared" ca="1" si="55"/>
        <v>13</v>
      </c>
      <c r="G144" s="23">
        <f t="shared" ca="1" si="56"/>
        <v>13</v>
      </c>
    </row>
    <row r="145" spans="1:7">
      <c r="A145" s="1" t="s">
        <v>109</v>
      </c>
      <c r="D145" s="1">
        <v>10</v>
      </c>
      <c r="E145" s="1">
        <v>2</v>
      </c>
      <c r="F145" s="1" t="str">
        <f t="shared" ca="1" si="55"/>
        <v>68</v>
      </c>
      <c r="G145" s="23">
        <f t="shared" ca="1" si="56"/>
        <v>68</v>
      </c>
    </row>
    <row r="148" spans="1:7">
      <c r="A148" s="22" t="s">
        <v>404</v>
      </c>
      <c r="E148" s="1" t="s">
        <v>451</v>
      </c>
    </row>
    <row r="149" spans="1:7">
      <c r="E149" s="1">
        <f>MAX(E151:E160)</f>
        <v>2</v>
      </c>
      <c r="G149" s="24" t="s">
        <v>393</v>
      </c>
    </row>
    <row r="150" spans="1:7">
      <c r="A150" s="1" t="s">
        <v>440</v>
      </c>
      <c r="B150" s="1" t="s">
        <v>441</v>
      </c>
      <c r="D150" s="1" t="s">
        <v>396</v>
      </c>
      <c r="E150" s="1" t="s">
        <v>444</v>
      </c>
      <c r="G150" s="24" t="s">
        <v>394</v>
      </c>
    </row>
    <row r="151" spans="1:7">
      <c r="A151" s="1" t="s">
        <v>110</v>
      </c>
      <c r="D151" s="1">
        <v>1</v>
      </c>
      <c r="E151" s="1">
        <v>2</v>
      </c>
      <c r="F151" s="1" t="str">
        <f ca="1">IF(LEFT(A151,E151)="0",INT(RAND()*9+1),LEFT(A151,E151))</f>
        <v>76</v>
      </c>
      <c r="G151" s="23">
        <f ca="1">IF(LEFT(F151,1)="0",VALUE(RIGHT(F151,LEN(F151)-1)&amp;LEFT(F151,1)),VALUE(F151))</f>
        <v>76</v>
      </c>
    </row>
    <row r="152" spans="1:7">
      <c r="A152" s="1" t="s">
        <v>111</v>
      </c>
      <c r="D152" s="1">
        <v>2</v>
      </c>
      <c r="E152" s="1">
        <v>2</v>
      </c>
      <c r="F152" s="1" t="str">
        <f t="shared" ref="F152:F160" ca="1" si="57">IF(LEFT(A152,E152)="0",INT(RAND()*9+1),LEFT(A152,E152))</f>
        <v>54</v>
      </c>
      <c r="G152" s="23">
        <f t="shared" ref="G152:G160" ca="1" si="58">IF(LEFT(F152,1)="0",VALUE(RIGHT(F152,LEN(F152)-1)&amp;LEFT(F152,1)),VALUE(F152))</f>
        <v>54</v>
      </c>
    </row>
    <row r="153" spans="1:7">
      <c r="A153" s="1" t="s">
        <v>112</v>
      </c>
      <c r="D153" s="1">
        <v>3</v>
      </c>
      <c r="E153" s="1">
        <v>2</v>
      </c>
      <c r="F153" s="1" t="str">
        <f t="shared" ca="1" si="57"/>
        <v>32</v>
      </c>
      <c r="G153" s="23">
        <f t="shared" ca="1" si="58"/>
        <v>32</v>
      </c>
    </row>
    <row r="154" spans="1:7">
      <c r="A154" s="1" t="s">
        <v>113</v>
      </c>
      <c r="D154" s="1">
        <v>4</v>
      </c>
      <c r="E154" s="1">
        <v>2</v>
      </c>
      <c r="F154" s="1" t="str">
        <f t="shared" ca="1" si="57"/>
        <v>65</v>
      </c>
      <c r="G154" s="23">
        <f t="shared" ca="1" si="58"/>
        <v>65</v>
      </c>
    </row>
    <row r="155" spans="1:7">
      <c r="A155" s="1" t="s">
        <v>114</v>
      </c>
      <c r="D155" s="1">
        <v>5</v>
      </c>
      <c r="E155" s="1">
        <v>2</v>
      </c>
      <c r="F155" s="1" t="str">
        <f t="shared" ca="1" si="57"/>
        <v>09</v>
      </c>
      <c r="G155" s="23">
        <f t="shared" ca="1" si="58"/>
        <v>90</v>
      </c>
    </row>
    <row r="156" spans="1:7">
      <c r="A156" s="1" t="s">
        <v>115</v>
      </c>
      <c r="D156" s="1">
        <v>6</v>
      </c>
      <c r="E156" s="1">
        <v>2</v>
      </c>
      <c r="F156" s="1" t="str">
        <f t="shared" ca="1" si="57"/>
        <v>10</v>
      </c>
      <c r="G156" s="23">
        <f t="shared" ca="1" si="58"/>
        <v>10</v>
      </c>
    </row>
    <row r="157" spans="1:7">
      <c r="A157" s="1" t="s">
        <v>116</v>
      </c>
      <c r="D157" s="1">
        <v>7</v>
      </c>
      <c r="E157" s="1">
        <v>2</v>
      </c>
      <c r="F157" s="1" t="str">
        <f t="shared" ca="1" si="57"/>
        <v>87</v>
      </c>
      <c r="G157" s="23">
        <f t="shared" ca="1" si="58"/>
        <v>87</v>
      </c>
    </row>
    <row r="158" spans="1:7">
      <c r="A158" s="1" t="s">
        <v>117</v>
      </c>
      <c r="D158" s="1">
        <v>8</v>
      </c>
      <c r="E158" s="1">
        <v>2</v>
      </c>
      <c r="F158" s="1" t="str">
        <f t="shared" ca="1" si="57"/>
        <v>21</v>
      </c>
      <c r="G158" s="23">
        <f t="shared" ca="1" si="58"/>
        <v>21</v>
      </c>
    </row>
    <row r="159" spans="1:7">
      <c r="A159" s="1" t="s">
        <v>118</v>
      </c>
      <c r="D159" s="1">
        <v>9</v>
      </c>
      <c r="E159" s="1">
        <v>2</v>
      </c>
      <c r="F159" s="1" t="str">
        <f t="shared" ca="1" si="57"/>
        <v>43</v>
      </c>
      <c r="G159" s="23">
        <f t="shared" ca="1" si="58"/>
        <v>43</v>
      </c>
    </row>
    <row r="160" spans="1:7">
      <c r="A160" s="1" t="s">
        <v>119</v>
      </c>
      <c r="D160" s="1">
        <v>10</v>
      </c>
      <c r="E160" s="1">
        <v>2</v>
      </c>
      <c r="F160" s="1" t="str">
        <f t="shared" ca="1" si="57"/>
        <v>98</v>
      </c>
      <c r="G160" s="23">
        <f t="shared" ca="1" si="58"/>
        <v>98</v>
      </c>
    </row>
    <row r="163" spans="1:7">
      <c r="A163" s="22" t="s">
        <v>405</v>
      </c>
      <c r="E163" s="1" t="s">
        <v>451</v>
      </c>
    </row>
    <row r="164" spans="1:7">
      <c r="E164" s="1">
        <f>MAX(E166:E175)</f>
        <v>2</v>
      </c>
      <c r="G164" s="24" t="s">
        <v>393</v>
      </c>
    </row>
    <row r="165" spans="1:7">
      <c r="A165" s="1" t="s">
        <v>440</v>
      </c>
      <c r="B165" s="1" t="s">
        <v>441</v>
      </c>
      <c r="D165" s="1" t="s">
        <v>396</v>
      </c>
      <c r="E165" s="1" t="s">
        <v>444</v>
      </c>
      <c r="G165" s="24" t="s">
        <v>394</v>
      </c>
    </row>
    <row r="166" spans="1:7">
      <c r="A166" s="1" t="s">
        <v>120</v>
      </c>
      <c r="D166" s="1">
        <v>1</v>
      </c>
      <c r="E166" s="1">
        <v>2</v>
      </c>
      <c r="F166" s="1" t="str">
        <f ca="1">IF(LEFT(A166,E166)="0",INT(RAND()*9+1),LEFT(A166,E166))</f>
        <v>16</v>
      </c>
      <c r="G166" s="23">
        <f ca="1">IF(LEFT(F166,1)="0",VALUE(RIGHT(F166,LEN(F166)-1)&amp;LEFT(F166,1)),VALUE(F166))</f>
        <v>16</v>
      </c>
    </row>
    <row r="167" spans="1:7">
      <c r="A167" s="1" t="s">
        <v>121</v>
      </c>
      <c r="D167" s="1">
        <v>2</v>
      </c>
      <c r="E167" s="1">
        <v>2</v>
      </c>
      <c r="F167" s="1" t="str">
        <f t="shared" ref="F167:F175" ca="1" si="59">IF(LEFT(A167,E167)="0",INT(RAND()*9+1),LEFT(A167,E167))</f>
        <v>61</v>
      </c>
      <c r="G167" s="23">
        <f t="shared" ref="G167:G175" ca="1" si="60">IF(LEFT(F167,1)="0",VALUE(RIGHT(F167,LEN(F167)-1)&amp;LEFT(F167,1)),VALUE(F167))</f>
        <v>61</v>
      </c>
    </row>
    <row r="168" spans="1:7">
      <c r="A168" s="1" t="s">
        <v>122</v>
      </c>
      <c r="D168" s="1">
        <v>3</v>
      </c>
      <c r="E168" s="1">
        <v>2</v>
      </c>
      <c r="F168" s="1" t="str">
        <f t="shared" ca="1" si="59"/>
        <v>72</v>
      </c>
      <c r="G168" s="23">
        <f t="shared" ca="1" si="60"/>
        <v>72</v>
      </c>
    </row>
    <row r="169" spans="1:7">
      <c r="A169" s="1" t="s">
        <v>123</v>
      </c>
      <c r="D169" s="1">
        <v>4</v>
      </c>
      <c r="E169" s="1">
        <v>2</v>
      </c>
      <c r="F169" s="1" t="str">
        <f t="shared" ca="1" si="59"/>
        <v>83</v>
      </c>
      <c r="G169" s="23">
        <f t="shared" ca="1" si="60"/>
        <v>83</v>
      </c>
    </row>
    <row r="170" spans="1:7">
      <c r="A170" s="1" t="s">
        <v>124</v>
      </c>
      <c r="D170" s="1">
        <v>5</v>
      </c>
      <c r="E170" s="1">
        <v>2</v>
      </c>
      <c r="F170" s="1" t="str">
        <f t="shared" ca="1" si="59"/>
        <v>27</v>
      </c>
      <c r="G170" s="23">
        <f t="shared" ca="1" si="60"/>
        <v>27</v>
      </c>
    </row>
    <row r="171" spans="1:7">
      <c r="A171" s="1" t="s">
        <v>125</v>
      </c>
      <c r="D171" s="1">
        <v>6</v>
      </c>
      <c r="E171" s="1">
        <v>2</v>
      </c>
      <c r="F171" s="1" t="str">
        <f t="shared" ca="1" si="59"/>
        <v>38</v>
      </c>
      <c r="G171" s="23">
        <f t="shared" ca="1" si="60"/>
        <v>38</v>
      </c>
    </row>
    <row r="172" spans="1:7">
      <c r="A172" s="1" t="s">
        <v>126</v>
      </c>
      <c r="D172" s="1">
        <v>7</v>
      </c>
      <c r="E172" s="1">
        <v>2</v>
      </c>
      <c r="F172" s="1" t="str">
        <f t="shared" ca="1" si="59"/>
        <v>05</v>
      </c>
      <c r="G172" s="23">
        <f t="shared" ca="1" si="60"/>
        <v>50</v>
      </c>
    </row>
    <row r="173" spans="1:7">
      <c r="A173" s="1" t="s">
        <v>127</v>
      </c>
      <c r="D173" s="1">
        <v>8</v>
      </c>
      <c r="E173" s="1">
        <v>2</v>
      </c>
      <c r="F173" s="1" t="str">
        <f t="shared" ca="1" si="59"/>
        <v>94</v>
      </c>
      <c r="G173" s="23">
        <f t="shared" ca="1" si="60"/>
        <v>94</v>
      </c>
    </row>
    <row r="174" spans="1:7">
      <c r="A174" s="1" t="s">
        <v>128</v>
      </c>
      <c r="D174" s="1">
        <v>9</v>
      </c>
      <c r="E174" s="1">
        <v>2</v>
      </c>
      <c r="F174" s="1" t="str">
        <f t="shared" ca="1" si="59"/>
        <v>49</v>
      </c>
      <c r="G174" s="23">
        <f t="shared" ca="1" si="60"/>
        <v>49</v>
      </c>
    </row>
    <row r="175" spans="1:7">
      <c r="A175" s="1" t="s">
        <v>129</v>
      </c>
      <c r="D175" s="1">
        <v>10</v>
      </c>
      <c r="E175" s="1">
        <v>2</v>
      </c>
      <c r="F175" s="1" t="str">
        <f t="shared" ca="1" si="59"/>
        <v>50</v>
      </c>
      <c r="G175" s="23">
        <f t="shared" ca="1" si="60"/>
        <v>50</v>
      </c>
    </row>
    <row r="178" spans="1:7">
      <c r="A178" s="22" t="s">
        <v>406</v>
      </c>
      <c r="E178" s="1" t="s">
        <v>451</v>
      </c>
    </row>
    <row r="179" spans="1:7">
      <c r="E179" s="1">
        <f>MAX(E181:E190)</f>
        <v>2</v>
      </c>
      <c r="G179" s="24" t="s">
        <v>393</v>
      </c>
    </row>
    <row r="180" spans="1:7">
      <c r="A180" s="1" t="s">
        <v>440</v>
      </c>
      <c r="B180" s="1" t="s">
        <v>441</v>
      </c>
      <c r="D180" s="1" t="s">
        <v>396</v>
      </c>
      <c r="E180" s="1" t="s">
        <v>444</v>
      </c>
      <c r="G180" s="24" t="s">
        <v>394</v>
      </c>
    </row>
    <row r="181" spans="1:7">
      <c r="A181" s="1" t="s">
        <v>130</v>
      </c>
      <c r="D181" s="1">
        <v>1</v>
      </c>
      <c r="E181" s="1">
        <v>2</v>
      </c>
      <c r="F181" s="1" t="str">
        <f ca="1">IF(LEFT(A181,E181)="0",INT(RAND()*9+1),LEFT(A181,E181))</f>
        <v>86</v>
      </c>
      <c r="G181" s="23">
        <f ca="1">IF(LEFT(F181,1)="0",VALUE(RIGHT(F181,LEN(F181)-1)&amp;LEFT(F181,1)),VALUE(F181))</f>
        <v>86</v>
      </c>
    </row>
    <row r="182" spans="1:7">
      <c r="A182" s="1" t="s">
        <v>131</v>
      </c>
      <c r="D182" s="1">
        <v>2</v>
      </c>
      <c r="E182" s="1">
        <v>2</v>
      </c>
      <c r="F182" s="1" t="str">
        <f t="shared" ref="F182:F190" ca="1" si="61">IF(LEFT(A182,E182)="0",INT(RAND()*9+1),LEFT(A182,E182))</f>
        <v>31</v>
      </c>
      <c r="G182" s="23">
        <f t="shared" ref="G182:G190" ca="1" si="62">IF(LEFT(F182,1)="0",VALUE(RIGHT(F182,LEN(F182)-1)&amp;LEFT(F182,1)),VALUE(F182))</f>
        <v>31</v>
      </c>
    </row>
    <row r="183" spans="1:7">
      <c r="A183" s="1" t="s">
        <v>132</v>
      </c>
      <c r="D183" s="1">
        <v>3</v>
      </c>
      <c r="E183" s="1">
        <v>2</v>
      </c>
      <c r="F183" s="1" t="str">
        <f t="shared" ca="1" si="61"/>
        <v>20</v>
      </c>
      <c r="G183" s="23">
        <f t="shared" ca="1" si="62"/>
        <v>20</v>
      </c>
    </row>
    <row r="184" spans="1:7">
      <c r="A184" s="1" t="s">
        <v>133</v>
      </c>
      <c r="D184" s="1">
        <v>4</v>
      </c>
      <c r="E184" s="1">
        <v>2</v>
      </c>
      <c r="F184" s="1" t="str">
        <f t="shared" ca="1" si="61"/>
        <v>19</v>
      </c>
      <c r="G184" s="23">
        <f t="shared" ca="1" si="62"/>
        <v>19</v>
      </c>
    </row>
    <row r="185" spans="1:7">
      <c r="A185" s="1" t="s">
        <v>134</v>
      </c>
      <c r="D185" s="1">
        <v>5</v>
      </c>
      <c r="E185" s="1">
        <v>2</v>
      </c>
      <c r="F185" s="1" t="str">
        <f t="shared" ca="1" si="61"/>
        <v>53</v>
      </c>
      <c r="G185" s="23">
        <f t="shared" ca="1" si="62"/>
        <v>53</v>
      </c>
    </row>
    <row r="186" spans="1:7">
      <c r="A186" s="1" t="s">
        <v>135</v>
      </c>
      <c r="D186" s="1">
        <v>6</v>
      </c>
      <c r="E186" s="1">
        <v>2</v>
      </c>
      <c r="F186" s="1" t="str">
        <f t="shared" ca="1" si="61"/>
        <v>75</v>
      </c>
      <c r="G186" s="23">
        <f t="shared" ca="1" si="62"/>
        <v>75</v>
      </c>
    </row>
    <row r="187" spans="1:7">
      <c r="A187" s="1" t="s">
        <v>136</v>
      </c>
      <c r="D187" s="1">
        <v>7</v>
      </c>
      <c r="E187" s="1">
        <v>2</v>
      </c>
      <c r="F187" s="1" t="str">
        <f t="shared" ca="1" si="61"/>
        <v>42</v>
      </c>
      <c r="G187" s="23">
        <f t="shared" ca="1" si="62"/>
        <v>42</v>
      </c>
    </row>
    <row r="188" spans="1:7">
      <c r="A188" s="1" t="s">
        <v>137</v>
      </c>
      <c r="D188" s="1">
        <v>8</v>
      </c>
      <c r="E188" s="1">
        <v>2</v>
      </c>
      <c r="F188" s="1" t="str">
        <f t="shared" ca="1" si="61"/>
        <v>08</v>
      </c>
      <c r="G188" s="23">
        <f t="shared" ca="1" si="62"/>
        <v>80</v>
      </c>
    </row>
    <row r="189" spans="1:7">
      <c r="A189" s="1" t="s">
        <v>138</v>
      </c>
      <c r="D189" s="1">
        <v>9</v>
      </c>
      <c r="E189" s="1">
        <v>2</v>
      </c>
      <c r="F189" s="1" t="str">
        <f t="shared" ca="1" si="61"/>
        <v>97</v>
      </c>
      <c r="G189" s="23">
        <f t="shared" ca="1" si="62"/>
        <v>97</v>
      </c>
    </row>
    <row r="190" spans="1:7">
      <c r="A190" s="1" t="s">
        <v>139</v>
      </c>
      <c r="D190" s="1">
        <v>10</v>
      </c>
      <c r="E190" s="1">
        <v>2</v>
      </c>
      <c r="F190" s="1" t="str">
        <f t="shared" ca="1" si="61"/>
        <v>64</v>
      </c>
      <c r="G190" s="23">
        <f t="shared" ca="1" si="62"/>
        <v>64</v>
      </c>
    </row>
    <row r="193" spans="1:7">
      <c r="A193" s="22" t="s">
        <v>407</v>
      </c>
      <c r="E193" s="1" t="s">
        <v>451</v>
      </c>
    </row>
    <row r="194" spans="1:7">
      <c r="E194" s="1">
        <f>MAX(E196:E205)</f>
        <v>2</v>
      </c>
      <c r="G194" s="24" t="s">
        <v>393</v>
      </c>
    </row>
    <row r="195" spans="1:7">
      <c r="A195" s="1" t="s">
        <v>440</v>
      </c>
      <c r="B195" s="1" t="s">
        <v>441</v>
      </c>
      <c r="D195" s="1" t="s">
        <v>396</v>
      </c>
      <c r="E195" s="1" t="s">
        <v>444</v>
      </c>
      <c r="G195" s="24" t="s">
        <v>394</v>
      </c>
    </row>
    <row r="196" spans="1:7">
      <c r="A196" s="1" t="s">
        <v>140</v>
      </c>
      <c r="D196" s="1">
        <v>1</v>
      </c>
      <c r="E196" s="1">
        <v>2</v>
      </c>
      <c r="F196" s="1" t="str">
        <f ca="1">IF(LEFT(A196,E196)="0",INT(RAND()*9+1),LEFT(A196,E196))</f>
        <v>97</v>
      </c>
      <c r="G196" s="23">
        <f ca="1">IF(LEFT(F196,1)="0",VALUE(RIGHT(F196,LEN(F196)-1)&amp;LEFT(F196,1)),VALUE(F196))</f>
        <v>97</v>
      </c>
    </row>
    <row r="197" spans="1:7">
      <c r="A197" s="1" t="s">
        <v>141</v>
      </c>
      <c r="D197" s="1">
        <v>2</v>
      </c>
      <c r="E197" s="1">
        <v>2</v>
      </c>
      <c r="F197" s="1" t="str">
        <f t="shared" ref="F197:F205" ca="1" si="63">IF(LEFT(A197,E197)="0",INT(RAND()*9+1),LEFT(A197,E197))</f>
        <v>64</v>
      </c>
      <c r="G197" s="23">
        <f t="shared" ref="G197:G205" ca="1" si="64">IF(LEFT(F197,1)="0",VALUE(RIGHT(F197,LEN(F197)-1)&amp;LEFT(F197,1)),VALUE(F197))</f>
        <v>64</v>
      </c>
    </row>
    <row r="198" spans="1:7">
      <c r="A198" s="1" t="s">
        <v>142</v>
      </c>
      <c r="D198" s="1">
        <v>3</v>
      </c>
      <c r="E198" s="1">
        <v>2</v>
      </c>
      <c r="F198" s="1" t="str">
        <f t="shared" ca="1" si="63"/>
        <v>08</v>
      </c>
      <c r="G198" s="23">
        <f t="shared" ca="1" si="64"/>
        <v>80</v>
      </c>
    </row>
    <row r="199" spans="1:7">
      <c r="A199" s="1" t="s">
        <v>143</v>
      </c>
      <c r="D199" s="1">
        <v>4</v>
      </c>
      <c r="E199" s="1">
        <v>2</v>
      </c>
      <c r="F199" s="1" t="str">
        <f t="shared" ca="1" si="63"/>
        <v>86</v>
      </c>
      <c r="G199" s="23">
        <f t="shared" ca="1" si="64"/>
        <v>86</v>
      </c>
    </row>
    <row r="200" spans="1:7">
      <c r="A200" s="1" t="s">
        <v>144</v>
      </c>
      <c r="D200" s="1">
        <v>5</v>
      </c>
      <c r="E200" s="1">
        <v>2</v>
      </c>
      <c r="F200" s="1" t="str">
        <f t="shared" ca="1" si="63"/>
        <v>19</v>
      </c>
      <c r="G200" s="23">
        <f t="shared" ca="1" si="64"/>
        <v>19</v>
      </c>
    </row>
    <row r="201" spans="1:7">
      <c r="A201" s="1" t="s">
        <v>145</v>
      </c>
      <c r="D201" s="1">
        <v>6</v>
      </c>
      <c r="E201" s="1">
        <v>2</v>
      </c>
      <c r="F201" s="1" t="str">
        <f t="shared" ca="1" si="63"/>
        <v>31</v>
      </c>
      <c r="G201" s="23">
        <f t="shared" ca="1" si="64"/>
        <v>31</v>
      </c>
    </row>
    <row r="202" spans="1:7">
      <c r="A202" s="1" t="s">
        <v>146</v>
      </c>
      <c r="D202" s="1">
        <v>7</v>
      </c>
      <c r="E202" s="1">
        <v>2</v>
      </c>
      <c r="F202" s="1" t="str">
        <f t="shared" ca="1" si="63"/>
        <v>20</v>
      </c>
      <c r="G202" s="23">
        <f t="shared" ca="1" si="64"/>
        <v>20</v>
      </c>
    </row>
    <row r="203" spans="1:7">
      <c r="A203" s="1" t="s">
        <v>147</v>
      </c>
      <c r="D203" s="1">
        <v>8</v>
      </c>
      <c r="E203" s="1">
        <v>2</v>
      </c>
      <c r="F203" s="1" t="str">
        <f t="shared" ca="1" si="63"/>
        <v>75</v>
      </c>
      <c r="G203" s="23">
        <f t="shared" ca="1" si="64"/>
        <v>75</v>
      </c>
    </row>
    <row r="204" spans="1:7">
      <c r="A204" s="1" t="s">
        <v>148</v>
      </c>
      <c r="D204" s="1">
        <v>9</v>
      </c>
      <c r="E204" s="1">
        <v>2</v>
      </c>
      <c r="F204" s="1" t="str">
        <f t="shared" ca="1" si="63"/>
        <v>42</v>
      </c>
      <c r="G204" s="23">
        <f t="shared" ca="1" si="64"/>
        <v>42</v>
      </c>
    </row>
    <row r="205" spans="1:7">
      <c r="A205" s="1" t="s">
        <v>149</v>
      </c>
      <c r="D205" s="1">
        <v>10</v>
      </c>
      <c r="E205" s="1">
        <v>2</v>
      </c>
      <c r="F205" s="1" t="str">
        <f t="shared" ca="1" si="63"/>
        <v>53</v>
      </c>
      <c r="G205" s="23">
        <f t="shared" ca="1" si="64"/>
        <v>53</v>
      </c>
    </row>
    <row r="208" spans="1:7">
      <c r="A208" s="22" t="s">
        <v>408</v>
      </c>
      <c r="E208" s="1" t="s">
        <v>451</v>
      </c>
    </row>
    <row r="209" spans="1:7">
      <c r="E209" s="1">
        <f>MAX(E211:E220)</f>
        <v>2</v>
      </c>
      <c r="G209" s="24" t="s">
        <v>393</v>
      </c>
    </row>
    <row r="210" spans="1:7">
      <c r="A210" s="1" t="s">
        <v>440</v>
      </c>
      <c r="B210" s="1" t="s">
        <v>441</v>
      </c>
      <c r="D210" s="1" t="s">
        <v>396</v>
      </c>
      <c r="E210" s="1" t="s">
        <v>444</v>
      </c>
      <c r="G210" s="24" t="s">
        <v>394</v>
      </c>
    </row>
    <row r="211" spans="1:7">
      <c r="A211" s="1" t="s">
        <v>150</v>
      </c>
      <c r="D211" s="1">
        <v>1</v>
      </c>
      <c r="E211" s="1">
        <v>2</v>
      </c>
      <c r="F211" s="1" t="str">
        <f ca="1">IF(LEFT(A211,E211)="0",INT(RAND()*9+1),LEFT(A211,E211))</f>
        <v>03</v>
      </c>
      <c r="G211" s="23">
        <f ca="1">IF(LEFT(F211,1)="0",VALUE(RIGHT(F211,LEN(F211)-1)&amp;LEFT(F211,1)),VALUE(F211))</f>
        <v>30</v>
      </c>
    </row>
    <row r="212" spans="1:7">
      <c r="A212" s="1" t="s">
        <v>151</v>
      </c>
      <c r="D212" s="1">
        <v>2</v>
      </c>
      <c r="E212" s="1">
        <v>2</v>
      </c>
      <c r="F212" s="1" t="str">
        <f t="shared" ref="F212:F220" ca="1" si="65">IF(LEFT(A212,E212)="0",INT(RAND()*9+1),LEFT(A212,E212))</f>
        <v>69</v>
      </c>
      <c r="G212" s="23">
        <f t="shared" ref="G212:G220" ca="1" si="66">IF(LEFT(F212,1)="0",VALUE(RIGHT(F212,LEN(F212)-1)&amp;LEFT(F212,1)),VALUE(F212))</f>
        <v>69</v>
      </c>
    </row>
    <row r="213" spans="1:7">
      <c r="A213" s="1" t="s">
        <v>152</v>
      </c>
      <c r="D213" s="1">
        <v>3</v>
      </c>
      <c r="E213" s="1">
        <v>2</v>
      </c>
      <c r="F213" s="1" t="str">
        <f t="shared" ca="1" si="65"/>
        <v>25</v>
      </c>
      <c r="G213" s="23">
        <f t="shared" ca="1" si="66"/>
        <v>25</v>
      </c>
    </row>
    <row r="214" spans="1:7">
      <c r="A214" s="1" t="s">
        <v>153</v>
      </c>
      <c r="D214" s="1">
        <v>4</v>
      </c>
      <c r="E214" s="1">
        <v>2</v>
      </c>
      <c r="F214" s="1" t="str">
        <f t="shared" ca="1" si="65"/>
        <v>58</v>
      </c>
      <c r="G214" s="23">
        <f t="shared" ca="1" si="66"/>
        <v>58</v>
      </c>
    </row>
    <row r="215" spans="1:7">
      <c r="A215" s="1" t="s">
        <v>154</v>
      </c>
      <c r="D215" s="1">
        <v>5</v>
      </c>
      <c r="E215" s="1">
        <v>2</v>
      </c>
      <c r="F215" s="1" t="str">
        <f t="shared" ca="1" si="65"/>
        <v>92</v>
      </c>
      <c r="G215" s="23">
        <f t="shared" ca="1" si="66"/>
        <v>92</v>
      </c>
    </row>
    <row r="216" spans="1:7">
      <c r="A216" s="1" t="s">
        <v>155</v>
      </c>
      <c r="D216" s="1">
        <v>6</v>
      </c>
      <c r="E216" s="1">
        <v>2</v>
      </c>
      <c r="F216" s="1" t="str">
        <f t="shared" ca="1" si="65"/>
        <v>36</v>
      </c>
      <c r="G216" s="23">
        <f t="shared" ca="1" si="66"/>
        <v>36</v>
      </c>
    </row>
    <row r="217" spans="1:7">
      <c r="A217" s="1" t="s">
        <v>156</v>
      </c>
      <c r="D217" s="1">
        <v>7</v>
      </c>
      <c r="E217" s="1">
        <v>2</v>
      </c>
      <c r="F217" s="1" t="str">
        <f t="shared" ca="1" si="65"/>
        <v>47</v>
      </c>
      <c r="G217" s="23">
        <f t="shared" ca="1" si="66"/>
        <v>47</v>
      </c>
    </row>
    <row r="218" spans="1:7">
      <c r="A218" s="1" t="s">
        <v>157</v>
      </c>
      <c r="D218" s="1">
        <v>8</v>
      </c>
      <c r="E218" s="1">
        <v>2</v>
      </c>
      <c r="F218" s="1" t="str">
        <f t="shared" ca="1" si="65"/>
        <v>70</v>
      </c>
      <c r="G218" s="23">
        <f t="shared" ca="1" si="66"/>
        <v>70</v>
      </c>
    </row>
    <row r="219" spans="1:7">
      <c r="A219" s="1" t="s">
        <v>158</v>
      </c>
      <c r="D219" s="1">
        <v>9</v>
      </c>
      <c r="E219" s="1">
        <v>2</v>
      </c>
      <c r="F219" s="1" t="str">
        <f t="shared" ca="1" si="65"/>
        <v>81</v>
      </c>
      <c r="G219" s="23">
        <f t="shared" ca="1" si="66"/>
        <v>81</v>
      </c>
    </row>
    <row r="220" spans="1:7">
      <c r="A220" s="1" t="s">
        <v>159</v>
      </c>
      <c r="D220" s="1">
        <v>10</v>
      </c>
      <c r="E220" s="1">
        <v>2</v>
      </c>
      <c r="F220" s="1" t="str">
        <f t="shared" ca="1" si="65"/>
        <v>14</v>
      </c>
      <c r="G220" s="23">
        <f t="shared" ca="1" si="66"/>
        <v>14</v>
      </c>
    </row>
    <row r="223" spans="1:7">
      <c r="A223" s="22" t="s">
        <v>409</v>
      </c>
      <c r="E223" s="1" t="s">
        <v>451</v>
      </c>
    </row>
    <row r="224" spans="1:7">
      <c r="E224" s="1">
        <f>MAX(E226:E235)</f>
        <v>2</v>
      </c>
      <c r="G224" s="24" t="s">
        <v>393</v>
      </c>
    </row>
    <row r="225" spans="1:7">
      <c r="A225" s="1" t="s">
        <v>440</v>
      </c>
      <c r="B225" s="1" t="s">
        <v>441</v>
      </c>
      <c r="D225" s="1" t="s">
        <v>396</v>
      </c>
      <c r="E225" s="1" t="s">
        <v>444</v>
      </c>
      <c r="G225" s="24" t="s">
        <v>394</v>
      </c>
    </row>
    <row r="226" spans="1:7">
      <c r="A226" s="1" t="s">
        <v>160</v>
      </c>
      <c r="D226" s="1">
        <v>1</v>
      </c>
      <c r="E226" s="1">
        <v>2</v>
      </c>
      <c r="F226" s="1" t="str">
        <f ca="1">IF(LEFT(A226,E226)="0",INT(RAND()*9+1),LEFT(A226,E226))</f>
        <v>84</v>
      </c>
      <c r="G226" s="23">
        <f ca="1">IF(LEFT(F226,1)="0",VALUE(RIGHT(F226,LEN(F226)-1)&amp;LEFT(F226,1)),VALUE(F226))</f>
        <v>84</v>
      </c>
    </row>
    <row r="227" spans="1:7">
      <c r="A227" s="1" t="s">
        <v>161</v>
      </c>
      <c r="D227" s="1">
        <v>2</v>
      </c>
      <c r="E227" s="1">
        <v>2</v>
      </c>
      <c r="F227" s="1" t="str">
        <f t="shared" ref="F227:F235" ca="1" si="67">IF(LEFT(A227,E227)="0",INT(RAND()*9+1),LEFT(A227,E227))</f>
        <v>73</v>
      </c>
      <c r="G227" s="23">
        <f t="shared" ref="G227:G235" ca="1" si="68">IF(LEFT(F227,1)="0",VALUE(RIGHT(F227,LEN(F227)-1)&amp;LEFT(F227,1)),VALUE(F227))</f>
        <v>73</v>
      </c>
    </row>
    <row r="228" spans="1:7">
      <c r="A228" s="1" t="s">
        <v>162</v>
      </c>
      <c r="D228" s="1">
        <v>3</v>
      </c>
      <c r="E228" s="1">
        <v>2</v>
      </c>
      <c r="F228" s="1" t="str">
        <f t="shared" ca="1" si="67"/>
        <v>17</v>
      </c>
      <c r="G228" s="23">
        <f t="shared" ca="1" si="68"/>
        <v>17</v>
      </c>
    </row>
    <row r="229" spans="1:7">
      <c r="A229" s="1" t="s">
        <v>163</v>
      </c>
      <c r="D229" s="1">
        <v>4</v>
      </c>
      <c r="E229" s="1">
        <v>2</v>
      </c>
      <c r="F229" s="1" t="str">
        <f t="shared" ca="1" si="67"/>
        <v>62</v>
      </c>
      <c r="G229" s="23">
        <f t="shared" ca="1" si="68"/>
        <v>62</v>
      </c>
    </row>
    <row r="230" spans="1:7">
      <c r="A230" s="1" t="s">
        <v>164</v>
      </c>
      <c r="D230" s="1">
        <v>5</v>
      </c>
      <c r="E230" s="1">
        <v>2</v>
      </c>
      <c r="F230" s="1" t="str">
        <f t="shared" ca="1" si="67"/>
        <v>28</v>
      </c>
      <c r="G230" s="23">
        <f t="shared" ca="1" si="68"/>
        <v>28</v>
      </c>
    </row>
    <row r="231" spans="1:7">
      <c r="A231" s="1" t="s">
        <v>165</v>
      </c>
      <c r="D231" s="1">
        <v>6</v>
      </c>
      <c r="E231" s="1">
        <v>2</v>
      </c>
      <c r="F231" s="1" t="str">
        <f t="shared" ca="1" si="67"/>
        <v>95</v>
      </c>
      <c r="G231" s="23">
        <f t="shared" ca="1" si="68"/>
        <v>95</v>
      </c>
    </row>
    <row r="232" spans="1:7">
      <c r="A232" s="1" t="s">
        <v>166</v>
      </c>
      <c r="D232" s="1">
        <v>7</v>
      </c>
      <c r="E232" s="1">
        <v>2</v>
      </c>
      <c r="F232" s="1" t="str">
        <f t="shared" ca="1" si="67"/>
        <v>40</v>
      </c>
      <c r="G232" s="23">
        <f t="shared" ca="1" si="68"/>
        <v>40</v>
      </c>
    </row>
    <row r="233" spans="1:7">
      <c r="A233" s="1" t="s">
        <v>167</v>
      </c>
      <c r="D233" s="1">
        <v>8</v>
      </c>
      <c r="E233" s="1">
        <v>2</v>
      </c>
      <c r="F233" s="1" t="str">
        <f t="shared" ca="1" si="67"/>
        <v>06</v>
      </c>
      <c r="G233" s="23">
        <f t="shared" ca="1" si="68"/>
        <v>60</v>
      </c>
    </row>
    <row r="234" spans="1:7">
      <c r="A234" s="1" t="s">
        <v>168</v>
      </c>
      <c r="D234" s="1">
        <v>9</v>
      </c>
      <c r="E234" s="1">
        <v>2</v>
      </c>
      <c r="F234" s="1" t="str">
        <f t="shared" ca="1" si="67"/>
        <v>51</v>
      </c>
      <c r="G234" s="23">
        <f t="shared" ca="1" si="68"/>
        <v>51</v>
      </c>
    </row>
    <row r="235" spans="1:7">
      <c r="A235" s="1" t="s">
        <v>169</v>
      </c>
      <c r="D235" s="1">
        <v>10</v>
      </c>
      <c r="E235" s="1">
        <v>2</v>
      </c>
      <c r="F235" s="1" t="str">
        <f t="shared" ca="1" si="67"/>
        <v>39</v>
      </c>
      <c r="G235" s="23">
        <f t="shared" ca="1" si="68"/>
        <v>39</v>
      </c>
    </row>
    <row r="238" spans="1:7">
      <c r="A238" s="22" t="s">
        <v>410</v>
      </c>
      <c r="E238" s="1" t="s">
        <v>451</v>
      </c>
    </row>
    <row r="239" spans="1:7">
      <c r="E239" s="1">
        <f>MAX(E241:E250)</f>
        <v>2</v>
      </c>
      <c r="G239" s="24" t="s">
        <v>393</v>
      </c>
    </row>
    <row r="240" spans="1:7">
      <c r="A240" s="1" t="s">
        <v>440</v>
      </c>
      <c r="B240" s="1" t="s">
        <v>441</v>
      </c>
      <c r="D240" s="1" t="s">
        <v>396</v>
      </c>
      <c r="E240" s="1" t="s">
        <v>444</v>
      </c>
      <c r="G240" s="24" t="s">
        <v>394</v>
      </c>
    </row>
    <row r="241" spans="1:7">
      <c r="A241" s="1" t="s">
        <v>170</v>
      </c>
      <c r="D241" s="1">
        <v>1</v>
      </c>
      <c r="E241" s="1">
        <v>2</v>
      </c>
      <c r="F241" s="1" t="str">
        <f ca="1">IF(LEFT(A241,E241)="0",INT(RAND()*9+1),LEFT(A241,E241))</f>
        <v>45</v>
      </c>
      <c r="G241" s="23">
        <f ca="1">IF(LEFT(F241,1)="0",VALUE(RIGHT(F241,LEN(F241)-1)&amp;LEFT(F241,1)),VALUE(F241))</f>
        <v>45</v>
      </c>
    </row>
    <row r="242" spans="1:7">
      <c r="A242" s="1" t="s">
        <v>171</v>
      </c>
      <c r="D242" s="1">
        <v>2</v>
      </c>
      <c r="E242" s="1">
        <v>2</v>
      </c>
      <c r="F242" s="1" t="str">
        <f t="shared" ref="F242:F250" ca="1" si="69">IF(LEFT(A242,E242)="0",INT(RAND()*9+1),LEFT(A242,E242))</f>
        <v>01</v>
      </c>
      <c r="G242" s="23">
        <f t="shared" ref="G242:G250" ca="1" si="70">IF(LEFT(F242,1)="0",VALUE(RIGHT(F242,LEN(F242)-1)&amp;LEFT(F242,1)),VALUE(F242))</f>
        <v>10</v>
      </c>
    </row>
    <row r="243" spans="1:7">
      <c r="A243" s="1" t="s">
        <v>172</v>
      </c>
      <c r="D243" s="1">
        <v>3</v>
      </c>
      <c r="E243" s="1">
        <v>2</v>
      </c>
      <c r="F243" s="1" t="str">
        <f t="shared" ca="1" si="69"/>
        <v>67</v>
      </c>
      <c r="G243" s="23">
        <f t="shared" ca="1" si="70"/>
        <v>67</v>
      </c>
    </row>
    <row r="244" spans="1:7">
      <c r="A244" s="1" t="s">
        <v>173</v>
      </c>
      <c r="D244" s="1">
        <v>4</v>
      </c>
      <c r="E244" s="1">
        <v>2</v>
      </c>
      <c r="F244" s="1" t="str">
        <f t="shared" ca="1" si="69"/>
        <v>34</v>
      </c>
      <c r="G244" s="23">
        <f t="shared" ca="1" si="70"/>
        <v>34</v>
      </c>
    </row>
    <row r="245" spans="1:7">
      <c r="A245" s="1" t="s">
        <v>174</v>
      </c>
      <c r="D245" s="1">
        <v>5</v>
      </c>
      <c r="E245" s="1">
        <v>2</v>
      </c>
      <c r="F245" s="1" t="str">
        <f t="shared" ca="1" si="69"/>
        <v>89</v>
      </c>
      <c r="G245" s="23">
        <f t="shared" ca="1" si="70"/>
        <v>89</v>
      </c>
    </row>
    <row r="246" spans="1:7">
      <c r="A246" s="1" t="s">
        <v>175</v>
      </c>
      <c r="D246" s="1">
        <v>6</v>
      </c>
      <c r="E246" s="1">
        <v>2</v>
      </c>
      <c r="F246" s="1" t="str">
        <f t="shared" ca="1" si="69"/>
        <v>78</v>
      </c>
      <c r="G246" s="23">
        <f t="shared" ca="1" si="70"/>
        <v>78</v>
      </c>
    </row>
    <row r="247" spans="1:7">
      <c r="A247" s="1" t="s">
        <v>176</v>
      </c>
      <c r="D247" s="1">
        <v>7</v>
      </c>
      <c r="E247" s="1">
        <v>2</v>
      </c>
      <c r="F247" s="1" t="str">
        <f t="shared" ca="1" si="69"/>
        <v>56</v>
      </c>
      <c r="G247" s="23">
        <f t="shared" ca="1" si="70"/>
        <v>56</v>
      </c>
    </row>
    <row r="248" spans="1:7">
      <c r="A248" s="1" t="s">
        <v>177</v>
      </c>
      <c r="D248" s="1">
        <v>8</v>
      </c>
      <c r="E248" s="1">
        <v>2</v>
      </c>
      <c r="F248" s="1" t="str">
        <f t="shared" ca="1" si="69"/>
        <v>23</v>
      </c>
      <c r="G248" s="23">
        <f t="shared" ca="1" si="70"/>
        <v>23</v>
      </c>
    </row>
    <row r="249" spans="1:7">
      <c r="A249" s="1" t="s">
        <v>178</v>
      </c>
      <c r="D249" s="1">
        <v>9</v>
      </c>
      <c r="E249" s="1">
        <v>2</v>
      </c>
      <c r="F249" s="1" t="str">
        <f t="shared" ca="1" si="69"/>
        <v>12</v>
      </c>
      <c r="G249" s="23">
        <f t="shared" ca="1" si="70"/>
        <v>12</v>
      </c>
    </row>
    <row r="250" spans="1:7">
      <c r="A250" s="1" t="s">
        <v>179</v>
      </c>
      <c r="D250" s="1">
        <v>10</v>
      </c>
      <c r="E250" s="1">
        <v>2</v>
      </c>
      <c r="F250" s="1" t="str">
        <f t="shared" ca="1" si="69"/>
        <v>90</v>
      </c>
      <c r="G250" s="23">
        <f t="shared" ca="1" si="70"/>
        <v>90</v>
      </c>
    </row>
    <row r="253" spans="1:7">
      <c r="A253" s="22" t="s">
        <v>411</v>
      </c>
      <c r="E253" s="1" t="s">
        <v>451</v>
      </c>
    </row>
    <row r="254" spans="1:7">
      <c r="E254" s="1">
        <f>MAX(E256:E265)</f>
        <v>2</v>
      </c>
      <c r="G254" s="24" t="s">
        <v>393</v>
      </c>
    </row>
    <row r="255" spans="1:7">
      <c r="A255" s="1" t="s">
        <v>440</v>
      </c>
      <c r="B255" s="1" t="s">
        <v>441</v>
      </c>
      <c r="D255" s="1" t="s">
        <v>396</v>
      </c>
      <c r="E255" s="1" t="s">
        <v>444</v>
      </c>
      <c r="G255" s="24" t="s">
        <v>394</v>
      </c>
    </row>
    <row r="256" spans="1:7">
      <c r="A256" s="1" t="s">
        <v>180</v>
      </c>
      <c r="D256" s="1">
        <v>1</v>
      </c>
      <c r="E256" s="1">
        <v>2</v>
      </c>
      <c r="F256" s="1" t="str">
        <f ca="1">IF(LEFT(A256,E256)="0",INT(RAND()*9+1),LEFT(A256,E256))</f>
        <v>64</v>
      </c>
      <c r="G256" s="23">
        <f ca="1">IF(LEFT(F256,1)="0",VALUE(RIGHT(F256,LEN(F256)-1)&amp;LEFT(F256,1)),VALUE(F256))</f>
        <v>64</v>
      </c>
    </row>
    <row r="257" spans="1:7">
      <c r="A257" s="1" t="s">
        <v>181</v>
      </c>
      <c r="D257" s="1">
        <v>2</v>
      </c>
      <c r="E257" s="1">
        <v>2</v>
      </c>
      <c r="F257" s="1" t="str">
        <f t="shared" ref="F257:F265" ca="1" si="71">IF(LEFT(A257,E257)="0",INT(RAND()*9+1),LEFT(A257,E257))</f>
        <v>86</v>
      </c>
      <c r="G257" s="23">
        <f t="shared" ref="G257:G265" ca="1" si="72">IF(LEFT(F257,1)="0",VALUE(RIGHT(F257,LEN(F257)-1)&amp;LEFT(F257,1)),VALUE(F257))</f>
        <v>86</v>
      </c>
    </row>
    <row r="258" spans="1:7">
      <c r="A258" s="1" t="s">
        <v>182</v>
      </c>
      <c r="D258" s="1">
        <v>3</v>
      </c>
      <c r="E258" s="1">
        <v>2</v>
      </c>
      <c r="F258" s="1" t="str">
        <f t="shared" ca="1" si="71"/>
        <v>08</v>
      </c>
      <c r="G258" s="23">
        <f t="shared" ca="1" si="72"/>
        <v>80</v>
      </c>
    </row>
    <row r="259" spans="1:7">
      <c r="A259" s="1" t="s">
        <v>183</v>
      </c>
      <c r="D259" s="1">
        <v>4</v>
      </c>
      <c r="E259" s="1">
        <v>2</v>
      </c>
      <c r="F259" s="1" t="str">
        <f t="shared" ca="1" si="71"/>
        <v>75</v>
      </c>
      <c r="G259" s="23">
        <f t="shared" ca="1" si="72"/>
        <v>75</v>
      </c>
    </row>
    <row r="260" spans="1:7">
      <c r="A260" s="1" t="s">
        <v>184</v>
      </c>
      <c r="D260" s="1">
        <v>5</v>
      </c>
      <c r="E260" s="1">
        <v>2</v>
      </c>
      <c r="F260" s="1" t="str">
        <f t="shared" ca="1" si="71"/>
        <v>53</v>
      </c>
      <c r="G260" s="23">
        <f t="shared" ca="1" si="72"/>
        <v>53</v>
      </c>
    </row>
    <row r="261" spans="1:7">
      <c r="A261" s="1" t="s">
        <v>185</v>
      </c>
      <c r="D261" s="1">
        <v>6</v>
      </c>
      <c r="E261" s="1">
        <v>2</v>
      </c>
      <c r="F261" s="1" t="str">
        <f t="shared" ca="1" si="71"/>
        <v>31</v>
      </c>
      <c r="G261" s="23">
        <f t="shared" ca="1" si="72"/>
        <v>31</v>
      </c>
    </row>
    <row r="262" spans="1:7">
      <c r="A262" s="1" t="s">
        <v>186</v>
      </c>
      <c r="D262" s="1">
        <v>7</v>
      </c>
      <c r="E262" s="1">
        <v>2</v>
      </c>
      <c r="F262" s="1" t="str">
        <f t="shared" ca="1" si="71"/>
        <v>42</v>
      </c>
      <c r="G262" s="23">
        <f t="shared" ca="1" si="72"/>
        <v>42</v>
      </c>
    </row>
    <row r="263" spans="1:7">
      <c r="A263" s="1" t="s">
        <v>187</v>
      </c>
      <c r="D263" s="1">
        <v>8</v>
      </c>
      <c r="E263" s="1">
        <v>2</v>
      </c>
      <c r="F263" s="1" t="str">
        <f t="shared" ca="1" si="71"/>
        <v>20</v>
      </c>
      <c r="G263" s="23">
        <f t="shared" ca="1" si="72"/>
        <v>20</v>
      </c>
    </row>
    <row r="264" spans="1:7">
      <c r="A264" s="1" t="s">
        <v>188</v>
      </c>
      <c r="D264" s="1">
        <v>9</v>
      </c>
      <c r="E264" s="1">
        <v>2</v>
      </c>
      <c r="F264" s="1" t="str">
        <f t="shared" ca="1" si="71"/>
        <v>19</v>
      </c>
      <c r="G264" s="23">
        <f t="shared" ca="1" si="72"/>
        <v>19</v>
      </c>
    </row>
    <row r="265" spans="1:7">
      <c r="A265" s="1" t="s">
        <v>189</v>
      </c>
      <c r="D265" s="1">
        <v>10</v>
      </c>
      <c r="E265" s="1">
        <v>2</v>
      </c>
      <c r="F265" s="1" t="str">
        <f t="shared" ca="1" si="71"/>
        <v>97</v>
      </c>
      <c r="G265" s="23">
        <f t="shared" ca="1" si="72"/>
        <v>97</v>
      </c>
    </row>
    <row r="268" spans="1:7">
      <c r="A268" s="22" t="s">
        <v>412</v>
      </c>
      <c r="E268" s="1" t="s">
        <v>451</v>
      </c>
    </row>
    <row r="269" spans="1:7">
      <c r="E269" s="1">
        <f>MAX(E271:E280)</f>
        <v>2</v>
      </c>
      <c r="G269" s="24" t="s">
        <v>393</v>
      </c>
    </row>
    <row r="270" spans="1:7">
      <c r="A270" s="1" t="s">
        <v>440</v>
      </c>
      <c r="B270" s="1" t="s">
        <v>441</v>
      </c>
      <c r="D270" s="1" t="s">
        <v>396</v>
      </c>
      <c r="E270" s="1" t="s">
        <v>444</v>
      </c>
      <c r="G270" s="24" t="s">
        <v>394</v>
      </c>
    </row>
    <row r="271" spans="1:7">
      <c r="A271" s="1" t="s">
        <v>190</v>
      </c>
      <c r="D271" s="1">
        <v>1</v>
      </c>
      <c r="E271" s="1">
        <v>2</v>
      </c>
      <c r="F271" s="1" t="str">
        <f ca="1">IF(LEFT(A271,E271)="0",INT(RAND()*9+1),LEFT(A271,E271))</f>
        <v>37</v>
      </c>
      <c r="G271" s="23">
        <f ca="1">IF(LEFT(F271,1)="0",VALUE(RIGHT(F271,LEN(F271)-1)&amp;LEFT(F271,1)),VALUE(F271))</f>
        <v>37</v>
      </c>
    </row>
    <row r="272" spans="1:7">
      <c r="A272" s="1" t="s">
        <v>191</v>
      </c>
      <c r="D272" s="1">
        <v>2</v>
      </c>
      <c r="E272" s="1">
        <v>2</v>
      </c>
      <c r="F272" s="1" t="str">
        <f t="shared" ref="F272:F280" ca="1" si="73">IF(LEFT(A272,E272)="0",INT(RAND()*9+1),LEFT(A272,E272))</f>
        <v>26</v>
      </c>
      <c r="G272" s="23">
        <f t="shared" ref="G272:G280" ca="1" si="74">IF(LEFT(F272,1)="0",VALUE(RIGHT(F272,LEN(F272)-1)&amp;LEFT(F272,1)),VALUE(F272))</f>
        <v>26</v>
      </c>
    </row>
    <row r="273" spans="1:7">
      <c r="A273" s="1" t="s">
        <v>192</v>
      </c>
      <c r="D273" s="1">
        <v>3</v>
      </c>
      <c r="E273" s="1">
        <v>2</v>
      </c>
      <c r="F273" s="1" t="str">
        <f t="shared" ca="1" si="73"/>
        <v>93</v>
      </c>
      <c r="G273" s="23">
        <f t="shared" ca="1" si="74"/>
        <v>93</v>
      </c>
    </row>
    <row r="274" spans="1:7">
      <c r="A274" s="1" t="s">
        <v>193</v>
      </c>
      <c r="D274" s="1">
        <v>4</v>
      </c>
      <c r="E274" s="1">
        <v>2</v>
      </c>
      <c r="F274" s="1" t="str">
        <f t="shared" ca="1" si="73"/>
        <v>15</v>
      </c>
      <c r="G274" s="23">
        <f t="shared" ca="1" si="74"/>
        <v>15</v>
      </c>
    </row>
    <row r="275" spans="1:7">
      <c r="A275" s="1" t="s">
        <v>194</v>
      </c>
      <c r="D275" s="1">
        <v>5</v>
      </c>
      <c r="E275" s="1">
        <v>2</v>
      </c>
      <c r="F275" s="1" t="str">
        <f t="shared" ca="1" si="73"/>
        <v>04</v>
      </c>
      <c r="G275" s="23">
        <f t="shared" ca="1" si="74"/>
        <v>40</v>
      </c>
    </row>
    <row r="276" spans="1:7">
      <c r="A276" s="1" t="s">
        <v>195</v>
      </c>
      <c r="D276" s="1">
        <v>6</v>
      </c>
      <c r="E276" s="1">
        <v>2</v>
      </c>
      <c r="F276" s="1" t="str">
        <f t="shared" ca="1" si="73"/>
        <v>60</v>
      </c>
      <c r="G276" s="23">
        <f t="shared" ca="1" si="74"/>
        <v>60</v>
      </c>
    </row>
    <row r="277" spans="1:7">
      <c r="A277" s="1" t="s">
        <v>196</v>
      </c>
      <c r="D277" s="1">
        <v>7</v>
      </c>
      <c r="E277" s="1">
        <v>2</v>
      </c>
      <c r="F277" s="1" t="str">
        <f t="shared" ca="1" si="73"/>
        <v>71</v>
      </c>
      <c r="G277" s="23">
        <f t="shared" ca="1" si="74"/>
        <v>71</v>
      </c>
    </row>
    <row r="278" spans="1:7">
      <c r="A278" s="1" t="s">
        <v>197</v>
      </c>
      <c r="D278" s="1">
        <v>8</v>
      </c>
      <c r="E278" s="1">
        <v>2</v>
      </c>
      <c r="F278" s="1" t="str">
        <f t="shared" ca="1" si="73"/>
        <v>82</v>
      </c>
      <c r="G278" s="23">
        <f t="shared" ca="1" si="74"/>
        <v>82</v>
      </c>
    </row>
    <row r="279" spans="1:7">
      <c r="A279" s="1" t="s">
        <v>198</v>
      </c>
      <c r="D279" s="1">
        <v>9</v>
      </c>
      <c r="E279" s="1">
        <v>2</v>
      </c>
      <c r="F279" s="1" t="str">
        <f t="shared" ca="1" si="73"/>
        <v>59</v>
      </c>
      <c r="G279" s="23">
        <f t="shared" ca="1" si="74"/>
        <v>59</v>
      </c>
    </row>
    <row r="280" spans="1:7">
      <c r="A280" s="1" t="s">
        <v>199</v>
      </c>
      <c r="D280" s="1">
        <v>10</v>
      </c>
      <c r="E280" s="1">
        <v>2</v>
      </c>
      <c r="F280" s="1" t="str">
        <f t="shared" ca="1" si="73"/>
        <v>48</v>
      </c>
      <c r="G280" s="23">
        <f t="shared" ca="1" si="74"/>
        <v>48</v>
      </c>
    </row>
    <row r="283" spans="1:7">
      <c r="A283" s="22" t="s">
        <v>413</v>
      </c>
      <c r="E283" s="1" t="s">
        <v>451</v>
      </c>
    </row>
    <row r="284" spans="1:7">
      <c r="E284" s="1">
        <f>MAX(E286:E295)</f>
        <v>2</v>
      </c>
      <c r="G284" s="24" t="s">
        <v>393</v>
      </c>
    </row>
    <row r="285" spans="1:7">
      <c r="A285" s="1" t="s">
        <v>440</v>
      </c>
      <c r="B285" s="1" t="s">
        <v>441</v>
      </c>
      <c r="D285" s="1" t="s">
        <v>396</v>
      </c>
      <c r="E285" s="1" t="s">
        <v>444</v>
      </c>
      <c r="G285" s="24" t="s">
        <v>394</v>
      </c>
    </row>
    <row r="286" spans="1:7">
      <c r="A286" s="1" t="s">
        <v>200</v>
      </c>
      <c r="D286" s="1">
        <v>1</v>
      </c>
      <c r="E286" s="1">
        <v>2</v>
      </c>
      <c r="F286" s="1" t="str">
        <f ca="1">IF(LEFT(A286,E286)="0",INT(RAND()*9+1),LEFT(A286,E286))</f>
        <v>58</v>
      </c>
      <c r="G286" s="23">
        <f ca="1">IF(LEFT(F286,1)="0",VALUE(RIGHT(F286,LEN(F286)-1)&amp;LEFT(F286,1)),VALUE(F286))</f>
        <v>58</v>
      </c>
    </row>
    <row r="287" spans="1:7">
      <c r="A287" s="1" t="s">
        <v>201</v>
      </c>
      <c r="D287" s="1">
        <v>2</v>
      </c>
      <c r="E287" s="1">
        <v>2</v>
      </c>
      <c r="F287" s="1" t="str">
        <f t="shared" ref="F287:F295" ca="1" si="75">IF(LEFT(A287,E287)="0",INT(RAND()*9+1),LEFT(A287,E287))</f>
        <v>69</v>
      </c>
      <c r="G287" s="23">
        <f t="shared" ref="G287:G295" ca="1" si="76">IF(LEFT(F287,1)="0",VALUE(RIGHT(F287,LEN(F287)-1)&amp;LEFT(F287,1)),VALUE(F287))</f>
        <v>69</v>
      </c>
    </row>
    <row r="288" spans="1:7">
      <c r="A288" s="1" t="s">
        <v>202</v>
      </c>
      <c r="D288" s="1">
        <v>3</v>
      </c>
      <c r="E288" s="1">
        <v>2</v>
      </c>
      <c r="F288" s="1" t="str">
        <f t="shared" ca="1" si="75"/>
        <v>03</v>
      </c>
      <c r="G288" s="23">
        <f t="shared" ca="1" si="76"/>
        <v>30</v>
      </c>
    </row>
    <row r="289" spans="1:7">
      <c r="A289" s="1" t="s">
        <v>203</v>
      </c>
      <c r="D289" s="1">
        <v>4</v>
      </c>
      <c r="E289" s="1">
        <v>2</v>
      </c>
      <c r="F289" s="1" t="str">
        <f t="shared" ca="1" si="75"/>
        <v>47</v>
      </c>
      <c r="G289" s="23">
        <f t="shared" ca="1" si="76"/>
        <v>47</v>
      </c>
    </row>
    <row r="290" spans="1:7">
      <c r="A290" s="1" t="s">
        <v>204</v>
      </c>
      <c r="D290" s="1">
        <v>5</v>
      </c>
      <c r="E290" s="1">
        <v>2</v>
      </c>
      <c r="F290" s="1" t="str">
        <f t="shared" ca="1" si="75"/>
        <v>36</v>
      </c>
      <c r="G290" s="23">
        <f t="shared" ca="1" si="76"/>
        <v>36</v>
      </c>
    </row>
    <row r="291" spans="1:7">
      <c r="A291" s="1" t="s">
        <v>205</v>
      </c>
      <c r="D291" s="1">
        <v>6</v>
      </c>
      <c r="E291" s="1">
        <v>2</v>
      </c>
      <c r="F291" s="1" t="str">
        <f t="shared" ca="1" si="75"/>
        <v>92</v>
      </c>
      <c r="G291" s="23">
        <f t="shared" ca="1" si="76"/>
        <v>92</v>
      </c>
    </row>
    <row r="292" spans="1:7">
      <c r="A292" s="1" t="s">
        <v>206</v>
      </c>
      <c r="D292" s="1">
        <v>7</v>
      </c>
      <c r="E292" s="1">
        <v>2</v>
      </c>
      <c r="F292" s="1" t="str">
        <f t="shared" ca="1" si="75"/>
        <v>81</v>
      </c>
      <c r="G292" s="23">
        <f t="shared" ca="1" si="76"/>
        <v>81</v>
      </c>
    </row>
    <row r="293" spans="1:7">
      <c r="A293" s="1" t="s">
        <v>207</v>
      </c>
      <c r="D293" s="1">
        <v>8</v>
      </c>
      <c r="E293" s="1">
        <v>2</v>
      </c>
      <c r="F293" s="1" t="str">
        <f t="shared" ca="1" si="75"/>
        <v>14</v>
      </c>
      <c r="G293" s="23">
        <f t="shared" ca="1" si="76"/>
        <v>14</v>
      </c>
    </row>
    <row r="294" spans="1:7">
      <c r="A294" s="1" t="s">
        <v>208</v>
      </c>
      <c r="D294" s="1">
        <v>9</v>
      </c>
      <c r="E294" s="1">
        <v>2</v>
      </c>
      <c r="F294" s="1" t="str">
        <f t="shared" ca="1" si="75"/>
        <v>70</v>
      </c>
      <c r="G294" s="23">
        <f t="shared" ca="1" si="76"/>
        <v>70</v>
      </c>
    </row>
    <row r="295" spans="1:7">
      <c r="A295" s="1" t="s">
        <v>209</v>
      </c>
      <c r="D295" s="1">
        <v>10</v>
      </c>
      <c r="E295" s="1">
        <v>2</v>
      </c>
      <c r="F295" s="1" t="str">
        <f t="shared" ca="1" si="75"/>
        <v>25</v>
      </c>
      <c r="G295" s="23">
        <f t="shared" ca="1" si="76"/>
        <v>25</v>
      </c>
    </row>
    <row r="298" spans="1:7">
      <c r="A298" s="22" t="s">
        <v>414</v>
      </c>
      <c r="E298" s="1" t="s">
        <v>451</v>
      </c>
    </row>
    <row r="299" spans="1:7">
      <c r="E299" s="1">
        <f>MAX(E301:E310)</f>
        <v>2</v>
      </c>
      <c r="G299" s="24" t="s">
        <v>393</v>
      </c>
    </row>
    <row r="300" spans="1:7">
      <c r="A300" s="1" t="s">
        <v>440</v>
      </c>
      <c r="B300" s="1" t="s">
        <v>441</v>
      </c>
      <c r="D300" s="1" t="s">
        <v>396</v>
      </c>
      <c r="E300" s="1" t="s">
        <v>444</v>
      </c>
      <c r="G300" s="24" t="s">
        <v>394</v>
      </c>
    </row>
    <row r="301" spans="1:7">
      <c r="A301" s="1" t="s">
        <v>210</v>
      </c>
      <c r="D301" s="1">
        <v>1</v>
      </c>
      <c r="E301" s="1">
        <v>2</v>
      </c>
      <c r="F301" s="1" t="str">
        <f ca="1">IF(LEFT(A301,E301)="0",INT(RAND()*9+1),LEFT(A301,E301))</f>
        <v>02</v>
      </c>
      <c r="G301" s="23">
        <f ca="1">IF(LEFT(F301,1)="0",VALUE(RIGHT(F301,LEN(F301)-1)&amp;LEFT(F301,1)),VALUE(F301))</f>
        <v>20</v>
      </c>
    </row>
    <row r="302" spans="1:7">
      <c r="A302" s="1" t="s">
        <v>211</v>
      </c>
      <c r="D302" s="1">
        <v>2</v>
      </c>
      <c r="E302" s="1">
        <v>2</v>
      </c>
      <c r="F302" s="1" t="str">
        <f t="shared" ref="F302:F310" ca="1" si="77">IF(LEFT(A302,E302)="0",INT(RAND()*9+1),LEFT(A302,E302))</f>
        <v>57</v>
      </c>
      <c r="G302" s="23">
        <f t="shared" ref="G302:G310" ca="1" si="78">IF(LEFT(F302,1)="0",VALUE(RIGHT(F302,LEN(F302)-1)&amp;LEFT(F302,1)),VALUE(F302))</f>
        <v>57</v>
      </c>
    </row>
    <row r="303" spans="1:7">
      <c r="A303" s="1" t="s">
        <v>212</v>
      </c>
      <c r="D303" s="1">
        <v>3</v>
      </c>
      <c r="E303" s="1">
        <v>2</v>
      </c>
      <c r="F303" s="1" t="str">
        <f t="shared" ca="1" si="77"/>
        <v>79</v>
      </c>
      <c r="G303" s="23">
        <f t="shared" ca="1" si="78"/>
        <v>79</v>
      </c>
    </row>
    <row r="304" spans="1:7">
      <c r="A304" s="1" t="s">
        <v>213</v>
      </c>
      <c r="D304" s="1">
        <v>4</v>
      </c>
      <c r="E304" s="1">
        <v>2</v>
      </c>
      <c r="F304" s="1" t="str">
        <f t="shared" ca="1" si="77"/>
        <v>46</v>
      </c>
      <c r="G304" s="23">
        <f t="shared" ca="1" si="78"/>
        <v>46</v>
      </c>
    </row>
    <row r="305" spans="1:7">
      <c r="A305" s="1" t="s">
        <v>214</v>
      </c>
      <c r="D305" s="1">
        <v>5</v>
      </c>
      <c r="E305" s="1">
        <v>2</v>
      </c>
      <c r="F305" s="1" t="str">
        <f t="shared" ca="1" si="77"/>
        <v>13</v>
      </c>
      <c r="G305" s="23">
        <f t="shared" ca="1" si="78"/>
        <v>13</v>
      </c>
    </row>
    <row r="306" spans="1:7">
      <c r="A306" s="1" t="s">
        <v>215</v>
      </c>
      <c r="D306" s="1">
        <v>6</v>
      </c>
      <c r="E306" s="1">
        <v>2</v>
      </c>
      <c r="F306" s="1" t="str">
        <f t="shared" ca="1" si="77"/>
        <v>24</v>
      </c>
      <c r="G306" s="23">
        <f t="shared" ca="1" si="78"/>
        <v>24</v>
      </c>
    </row>
    <row r="307" spans="1:7">
      <c r="A307" s="1" t="s">
        <v>216</v>
      </c>
      <c r="D307" s="1">
        <v>7</v>
      </c>
      <c r="E307" s="1">
        <v>2</v>
      </c>
      <c r="F307" s="1" t="str">
        <f t="shared" ca="1" si="77"/>
        <v>68</v>
      </c>
      <c r="G307" s="23">
        <f t="shared" ca="1" si="78"/>
        <v>68</v>
      </c>
    </row>
    <row r="308" spans="1:7">
      <c r="A308" s="1" t="s">
        <v>217</v>
      </c>
      <c r="D308" s="1">
        <v>8</v>
      </c>
      <c r="E308" s="1">
        <v>2</v>
      </c>
      <c r="F308" s="1" t="str">
        <f t="shared" ca="1" si="77"/>
        <v>80</v>
      </c>
      <c r="G308" s="23">
        <f t="shared" ca="1" si="78"/>
        <v>80</v>
      </c>
    </row>
    <row r="309" spans="1:7">
      <c r="A309" s="1" t="s">
        <v>218</v>
      </c>
      <c r="D309" s="1">
        <v>9</v>
      </c>
      <c r="E309" s="1">
        <v>2</v>
      </c>
      <c r="F309" s="1" t="str">
        <f t="shared" ca="1" si="77"/>
        <v>91</v>
      </c>
      <c r="G309" s="23">
        <f t="shared" ca="1" si="78"/>
        <v>91</v>
      </c>
    </row>
    <row r="310" spans="1:7">
      <c r="A310" s="1" t="s">
        <v>219</v>
      </c>
      <c r="D310" s="1">
        <v>10</v>
      </c>
      <c r="E310" s="1">
        <v>2</v>
      </c>
      <c r="F310" s="1" t="str">
        <f t="shared" ca="1" si="77"/>
        <v>35</v>
      </c>
      <c r="G310" s="23">
        <f t="shared" ca="1" si="78"/>
        <v>35</v>
      </c>
    </row>
    <row r="313" spans="1:7">
      <c r="A313" s="22" t="s">
        <v>415</v>
      </c>
      <c r="E313" s="1" t="s">
        <v>451</v>
      </c>
    </row>
    <row r="314" spans="1:7">
      <c r="E314" s="1">
        <f>MAX(E316:E325)</f>
        <v>3</v>
      </c>
      <c r="G314" s="24" t="s">
        <v>393</v>
      </c>
    </row>
    <row r="315" spans="1:7">
      <c r="A315" s="1" t="s">
        <v>440</v>
      </c>
      <c r="B315" s="1" t="s">
        <v>441</v>
      </c>
      <c r="D315" s="1" t="s">
        <v>396</v>
      </c>
      <c r="E315" s="1" t="s">
        <v>444</v>
      </c>
      <c r="G315" s="24" t="s">
        <v>394</v>
      </c>
    </row>
    <row r="316" spans="1:7">
      <c r="A316" s="1" t="s">
        <v>220</v>
      </c>
      <c r="D316" s="1">
        <v>1</v>
      </c>
      <c r="E316" s="1">
        <v>3</v>
      </c>
      <c r="F316" s="1" t="str">
        <f ca="1">IF(LEFT(A316,E316)="0",INT(RAND()*9+1),LEFT(A316,E316))</f>
        <v>826</v>
      </c>
      <c r="G316" s="23">
        <f ca="1">IF(LEFT(F316,1)="0",VALUE(RIGHT(F316,LEN(F316)-1)&amp;LEFT(F316,1)),VALUE(F316))</f>
        <v>826</v>
      </c>
    </row>
    <row r="317" spans="1:7">
      <c r="A317" s="1" t="s">
        <v>221</v>
      </c>
      <c r="D317" s="1">
        <v>2</v>
      </c>
      <c r="E317" s="1">
        <v>3</v>
      </c>
      <c r="F317" s="1" t="str">
        <f t="shared" ref="F317:F325" ca="1" si="79">IF(LEFT(A317,E317)="0",INT(RAND()*9+1),LEFT(A317,E317))</f>
        <v>048</v>
      </c>
      <c r="G317" s="23">
        <f t="shared" ref="G317:G325" ca="1" si="80">IF(LEFT(F317,1)="0",VALUE(RIGHT(F317,LEN(F317)-1)&amp;LEFT(F317,1)),VALUE(F317))</f>
        <v>480</v>
      </c>
    </row>
    <row r="318" spans="1:7">
      <c r="A318" s="1" t="s">
        <v>222</v>
      </c>
      <c r="D318" s="1">
        <v>3</v>
      </c>
      <c r="E318" s="1">
        <v>3</v>
      </c>
      <c r="F318" s="1" t="str">
        <f t="shared" ca="1" si="79"/>
        <v>593</v>
      </c>
      <c r="G318" s="23">
        <f t="shared" ca="1" si="80"/>
        <v>593</v>
      </c>
    </row>
    <row r="319" spans="1:7">
      <c r="A319" s="1" t="s">
        <v>223</v>
      </c>
      <c r="D319" s="1">
        <v>4</v>
      </c>
      <c r="E319" s="1">
        <v>3</v>
      </c>
      <c r="F319" s="1" t="str">
        <f t="shared" ca="1" si="79"/>
        <v>715</v>
      </c>
      <c r="G319" s="23">
        <f t="shared" ca="1" si="80"/>
        <v>715</v>
      </c>
    </row>
    <row r="320" spans="1:7">
      <c r="A320" s="1" t="s">
        <v>224</v>
      </c>
      <c r="D320" s="1">
        <v>5</v>
      </c>
      <c r="E320" s="1">
        <v>3</v>
      </c>
      <c r="F320" s="1" t="str">
        <f t="shared" ca="1" si="79"/>
        <v>371</v>
      </c>
      <c r="G320" s="23">
        <f t="shared" ca="1" si="80"/>
        <v>371</v>
      </c>
    </row>
    <row r="321" spans="1:7">
      <c r="A321" s="1" t="s">
        <v>225</v>
      </c>
      <c r="D321" s="1">
        <v>6</v>
      </c>
      <c r="E321" s="1">
        <v>3</v>
      </c>
      <c r="F321" s="1" t="str">
        <f t="shared" ca="1" si="79"/>
        <v>482</v>
      </c>
      <c r="G321" s="23">
        <f t="shared" ca="1" si="80"/>
        <v>482</v>
      </c>
    </row>
    <row r="322" spans="1:7">
      <c r="A322" s="1" t="s">
        <v>226</v>
      </c>
      <c r="D322" s="1">
        <v>7</v>
      </c>
      <c r="E322" s="1">
        <v>3</v>
      </c>
      <c r="F322" s="1" t="str">
        <f t="shared" ca="1" si="79"/>
        <v>937</v>
      </c>
      <c r="G322" s="23">
        <f t="shared" ca="1" si="80"/>
        <v>937</v>
      </c>
    </row>
    <row r="323" spans="1:7">
      <c r="A323" s="1" t="s">
        <v>227</v>
      </c>
      <c r="D323" s="1">
        <v>8</v>
      </c>
      <c r="E323" s="1">
        <v>3</v>
      </c>
      <c r="F323" s="1" t="str">
        <f t="shared" ca="1" si="79"/>
        <v>260</v>
      </c>
      <c r="G323" s="23">
        <f t="shared" ca="1" si="80"/>
        <v>260</v>
      </c>
    </row>
    <row r="324" spans="1:7">
      <c r="A324" s="1" t="s">
        <v>228</v>
      </c>
      <c r="D324" s="1">
        <v>9</v>
      </c>
      <c r="E324" s="1">
        <v>3</v>
      </c>
      <c r="F324" s="1" t="str">
        <f t="shared" ca="1" si="79"/>
        <v>604</v>
      </c>
      <c r="G324" s="23">
        <f t="shared" ca="1" si="80"/>
        <v>604</v>
      </c>
    </row>
    <row r="325" spans="1:7">
      <c r="A325" s="1" t="s">
        <v>229</v>
      </c>
      <c r="D325" s="1">
        <v>10</v>
      </c>
      <c r="E325" s="1">
        <v>3</v>
      </c>
      <c r="F325" s="1" t="str">
        <f t="shared" ca="1" si="79"/>
        <v>159</v>
      </c>
      <c r="G325" s="23">
        <f t="shared" ca="1" si="80"/>
        <v>159</v>
      </c>
    </row>
    <row r="328" spans="1:7">
      <c r="A328" s="22" t="s">
        <v>416</v>
      </c>
      <c r="E328" s="1" t="s">
        <v>451</v>
      </c>
    </row>
    <row r="329" spans="1:7">
      <c r="E329" s="1">
        <f>MAX(E331:E340)</f>
        <v>3</v>
      </c>
      <c r="G329" s="24" t="s">
        <v>393</v>
      </c>
    </row>
    <row r="330" spans="1:7">
      <c r="A330" s="1" t="s">
        <v>440</v>
      </c>
      <c r="B330" s="1" t="s">
        <v>441</v>
      </c>
      <c r="D330" s="1" t="s">
        <v>396</v>
      </c>
      <c r="E330" s="1" t="s">
        <v>444</v>
      </c>
      <c r="G330" s="24" t="s">
        <v>394</v>
      </c>
    </row>
    <row r="331" spans="1:7">
      <c r="A331" s="1" t="s">
        <v>230</v>
      </c>
      <c r="D331" s="1">
        <v>1</v>
      </c>
      <c r="E331" s="1">
        <v>3</v>
      </c>
      <c r="F331" s="1" t="str">
        <f ca="1">IF(LEFT(A331,E331)="0",INT(RAND()*9+1),LEFT(A331,E331))</f>
        <v>512</v>
      </c>
      <c r="G331" s="23">
        <f ca="1">IF(LEFT(F331,1)="0",VALUE(RIGHT(F331,LEN(F331)-1)&amp;LEFT(F331,1)),VALUE(F331))</f>
        <v>512</v>
      </c>
    </row>
    <row r="332" spans="1:7">
      <c r="A332" s="1" t="s">
        <v>231</v>
      </c>
      <c r="D332" s="1">
        <v>2</v>
      </c>
      <c r="E332" s="1">
        <v>3</v>
      </c>
      <c r="F332" s="1" t="str">
        <f t="shared" ref="F332:F340" ca="1" si="81">IF(LEFT(A332,E332)="0",INT(RAND()*9+1),LEFT(A332,E332))</f>
        <v>289</v>
      </c>
      <c r="G332" s="23">
        <f t="shared" ref="G332:G340" ca="1" si="82">IF(LEFT(F332,1)="0",VALUE(RIGHT(F332,LEN(F332)-1)&amp;LEFT(F332,1)),VALUE(F332))</f>
        <v>289</v>
      </c>
    </row>
    <row r="333" spans="1:7">
      <c r="A333" s="1" t="s">
        <v>232</v>
      </c>
      <c r="D333" s="1">
        <v>3</v>
      </c>
      <c r="E333" s="1">
        <v>3</v>
      </c>
      <c r="F333" s="1" t="str">
        <f t="shared" ca="1" si="81"/>
        <v>390</v>
      </c>
      <c r="G333" s="23">
        <f t="shared" ca="1" si="82"/>
        <v>390</v>
      </c>
    </row>
    <row r="334" spans="1:7">
      <c r="A334" s="1" t="s">
        <v>233</v>
      </c>
      <c r="D334" s="1">
        <v>4</v>
      </c>
      <c r="E334" s="1">
        <v>3</v>
      </c>
      <c r="F334" s="1" t="str">
        <f t="shared" ca="1" si="81"/>
        <v>401</v>
      </c>
      <c r="G334" s="23">
        <f t="shared" ca="1" si="82"/>
        <v>401</v>
      </c>
    </row>
    <row r="335" spans="1:7">
      <c r="A335" s="1" t="s">
        <v>234</v>
      </c>
      <c r="D335" s="1">
        <v>5</v>
      </c>
      <c r="E335" s="1">
        <v>3</v>
      </c>
      <c r="F335" s="1" t="str">
        <f t="shared" ca="1" si="81"/>
        <v>956</v>
      </c>
      <c r="G335" s="23">
        <f t="shared" ca="1" si="82"/>
        <v>956</v>
      </c>
    </row>
    <row r="336" spans="1:7">
      <c r="A336" s="1" t="s">
        <v>235</v>
      </c>
      <c r="D336" s="1">
        <v>6</v>
      </c>
      <c r="E336" s="1">
        <v>3</v>
      </c>
      <c r="F336" s="1" t="str">
        <f t="shared" ca="1" si="81"/>
        <v>734</v>
      </c>
      <c r="G336" s="23">
        <f t="shared" ca="1" si="82"/>
        <v>734</v>
      </c>
    </row>
    <row r="337" spans="1:7">
      <c r="A337" s="1" t="s">
        <v>236</v>
      </c>
      <c r="D337" s="1">
        <v>7</v>
      </c>
      <c r="E337" s="1">
        <v>3</v>
      </c>
      <c r="F337" s="1" t="str">
        <f t="shared" ca="1" si="81"/>
        <v>178</v>
      </c>
      <c r="G337" s="23">
        <f t="shared" ca="1" si="82"/>
        <v>178</v>
      </c>
    </row>
    <row r="338" spans="1:7">
      <c r="A338" s="1" t="s">
        <v>237</v>
      </c>
      <c r="D338" s="1">
        <v>8</v>
      </c>
      <c r="E338" s="1">
        <v>3</v>
      </c>
      <c r="F338" s="1" t="str">
        <f t="shared" ca="1" si="81"/>
        <v>623</v>
      </c>
      <c r="G338" s="23">
        <f t="shared" ca="1" si="82"/>
        <v>623</v>
      </c>
    </row>
    <row r="339" spans="1:7">
      <c r="A339" s="1" t="s">
        <v>238</v>
      </c>
      <c r="D339" s="1">
        <v>9</v>
      </c>
      <c r="E339" s="1">
        <v>3</v>
      </c>
      <c r="F339" s="1" t="str">
        <f t="shared" ca="1" si="81"/>
        <v>845</v>
      </c>
      <c r="G339" s="23">
        <f t="shared" ca="1" si="82"/>
        <v>845</v>
      </c>
    </row>
    <row r="340" spans="1:7">
      <c r="A340" s="1" t="s">
        <v>239</v>
      </c>
      <c r="D340" s="1">
        <v>10</v>
      </c>
      <c r="E340" s="1">
        <v>3</v>
      </c>
      <c r="F340" s="1" t="str">
        <f t="shared" ca="1" si="81"/>
        <v>067</v>
      </c>
      <c r="G340" s="23">
        <f t="shared" ca="1" si="82"/>
        <v>670</v>
      </c>
    </row>
    <row r="343" spans="1:7">
      <c r="A343" s="22" t="s">
        <v>417</v>
      </c>
      <c r="E343" s="1" t="s">
        <v>451</v>
      </c>
    </row>
    <row r="344" spans="1:7">
      <c r="E344" s="1">
        <f>MAX(E346:E355)</f>
        <v>3</v>
      </c>
      <c r="G344" s="24" t="s">
        <v>393</v>
      </c>
    </row>
    <row r="345" spans="1:7">
      <c r="A345" s="1" t="s">
        <v>440</v>
      </c>
      <c r="B345" s="1" t="s">
        <v>441</v>
      </c>
      <c r="D345" s="1" t="s">
        <v>396</v>
      </c>
      <c r="E345" s="1" t="s">
        <v>444</v>
      </c>
      <c r="G345" s="24" t="s">
        <v>394</v>
      </c>
    </row>
    <row r="346" spans="1:7">
      <c r="A346" s="1" t="s">
        <v>240</v>
      </c>
      <c r="D346" s="1">
        <v>1</v>
      </c>
      <c r="E346" s="1">
        <v>3</v>
      </c>
      <c r="F346" s="1" t="str">
        <f ca="1">IF(LEFT(A346,E346)="0",INT(RAND()*9+1),LEFT(A346,E346))</f>
        <v>741</v>
      </c>
      <c r="G346" s="23">
        <f ca="1">IF(LEFT(F346,1)="0",VALUE(RIGHT(F346,LEN(F346)-1)&amp;LEFT(F346,1)),VALUE(F346))</f>
        <v>741</v>
      </c>
    </row>
    <row r="347" spans="1:7">
      <c r="A347" s="1" t="s">
        <v>241</v>
      </c>
      <c r="D347" s="1">
        <v>2</v>
      </c>
      <c r="E347" s="1">
        <v>3</v>
      </c>
      <c r="F347" s="1" t="str">
        <f t="shared" ref="F347:F355" ca="1" si="83">IF(LEFT(A347,E347)="0",INT(RAND()*9+1),LEFT(A347,E347))</f>
        <v>074</v>
      </c>
      <c r="G347" s="23">
        <f t="shared" ref="G347:G355" ca="1" si="84">IF(LEFT(F347,1)="0",VALUE(RIGHT(F347,LEN(F347)-1)&amp;LEFT(F347,1)),VALUE(F347))</f>
        <v>740</v>
      </c>
    </row>
    <row r="348" spans="1:7">
      <c r="A348" s="1" t="s">
        <v>242</v>
      </c>
      <c r="D348" s="1">
        <v>3</v>
      </c>
      <c r="E348" s="1">
        <v>3</v>
      </c>
      <c r="F348" s="1" t="str">
        <f t="shared" ca="1" si="83"/>
        <v>852</v>
      </c>
      <c r="G348" s="23">
        <f t="shared" ca="1" si="84"/>
        <v>852</v>
      </c>
    </row>
    <row r="349" spans="1:7">
      <c r="A349" s="1" t="s">
        <v>243</v>
      </c>
      <c r="D349" s="1">
        <v>4</v>
      </c>
      <c r="E349" s="1">
        <v>3</v>
      </c>
      <c r="F349" s="1" t="str">
        <f t="shared" ca="1" si="83"/>
        <v>529</v>
      </c>
      <c r="G349" s="23">
        <f t="shared" ca="1" si="84"/>
        <v>529</v>
      </c>
    </row>
    <row r="350" spans="1:7">
      <c r="A350" s="1" t="s">
        <v>244</v>
      </c>
      <c r="D350" s="1">
        <v>5</v>
      </c>
      <c r="E350" s="1">
        <v>3</v>
      </c>
      <c r="F350" s="1" t="str">
        <f t="shared" ca="1" si="83"/>
        <v>307</v>
      </c>
      <c r="G350" s="23">
        <f t="shared" ca="1" si="84"/>
        <v>307</v>
      </c>
    </row>
    <row r="351" spans="1:7">
      <c r="A351" s="1" t="s">
        <v>245</v>
      </c>
      <c r="D351" s="1">
        <v>6</v>
      </c>
      <c r="E351" s="1">
        <v>3</v>
      </c>
      <c r="F351" s="1" t="str">
        <f t="shared" ca="1" si="83"/>
        <v>296</v>
      </c>
      <c r="G351" s="23">
        <f t="shared" ca="1" si="84"/>
        <v>296</v>
      </c>
    </row>
    <row r="352" spans="1:7">
      <c r="A352" s="1" t="s">
        <v>246</v>
      </c>
      <c r="D352" s="1">
        <v>7</v>
      </c>
      <c r="E352" s="1">
        <v>3</v>
      </c>
      <c r="F352" s="1" t="str">
        <f t="shared" ca="1" si="83"/>
        <v>963</v>
      </c>
      <c r="G352" s="23">
        <f t="shared" ca="1" si="84"/>
        <v>963</v>
      </c>
    </row>
    <row r="353" spans="1:7">
      <c r="A353" s="1" t="s">
        <v>247</v>
      </c>
      <c r="D353" s="1">
        <v>8</v>
      </c>
      <c r="E353" s="1">
        <v>3</v>
      </c>
      <c r="F353" s="1" t="str">
        <f t="shared" ca="1" si="83"/>
        <v>630</v>
      </c>
      <c r="G353" s="23">
        <f t="shared" ca="1" si="84"/>
        <v>630</v>
      </c>
    </row>
    <row r="354" spans="1:7">
      <c r="A354" s="1" t="s">
        <v>248</v>
      </c>
      <c r="D354" s="1">
        <v>9</v>
      </c>
      <c r="E354" s="1">
        <v>3</v>
      </c>
      <c r="F354" s="1" t="str">
        <f t="shared" ca="1" si="83"/>
        <v>185</v>
      </c>
      <c r="G354" s="23">
        <f t="shared" ca="1" si="84"/>
        <v>185</v>
      </c>
    </row>
    <row r="355" spans="1:7">
      <c r="A355" s="1" t="s">
        <v>249</v>
      </c>
      <c r="D355" s="1">
        <v>10</v>
      </c>
      <c r="E355" s="1">
        <v>3</v>
      </c>
      <c r="F355" s="1" t="str">
        <f t="shared" ca="1" si="83"/>
        <v>418</v>
      </c>
      <c r="G355" s="23">
        <f t="shared" ca="1" si="84"/>
        <v>418</v>
      </c>
    </row>
    <row r="358" spans="1:7">
      <c r="A358" s="22" t="s">
        <v>418</v>
      </c>
      <c r="E358" s="1" t="s">
        <v>451</v>
      </c>
    </row>
    <row r="359" spans="1:7">
      <c r="E359" s="1">
        <f>MAX(E361:E370)</f>
        <v>3</v>
      </c>
      <c r="G359" s="24" t="s">
        <v>393</v>
      </c>
    </row>
    <row r="360" spans="1:7">
      <c r="A360" s="1" t="s">
        <v>440</v>
      </c>
      <c r="B360" s="1" t="s">
        <v>441</v>
      </c>
      <c r="D360" s="1" t="s">
        <v>396</v>
      </c>
      <c r="E360" s="1" t="s">
        <v>444</v>
      </c>
      <c r="G360" s="24" t="s">
        <v>394</v>
      </c>
    </row>
    <row r="361" spans="1:7">
      <c r="A361" s="1" t="s">
        <v>250</v>
      </c>
      <c r="D361" s="1">
        <v>1</v>
      </c>
      <c r="E361" s="1">
        <v>3</v>
      </c>
      <c r="F361" s="1" t="str">
        <f ca="1">IF(LEFT(A361,E361)="0",INT(RAND()*9+1),LEFT(A361,E361))</f>
        <v>519</v>
      </c>
      <c r="G361" s="23">
        <f ca="1">IF(LEFT(F361,1)="0",VALUE(RIGHT(F361,LEN(F361)-1)&amp;LEFT(F361,1)),VALUE(F361))</f>
        <v>519</v>
      </c>
    </row>
    <row r="362" spans="1:7">
      <c r="A362" s="1" t="s">
        <v>251</v>
      </c>
      <c r="D362" s="1">
        <v>2</v>
      </c>
      <c r="E362" s="1">
        <v>3</v>
      </c>
      <c r="F362" s="1" t="str">
        <f t="shared" ref="F362:F370" ca="1" si="85">IF(LEFT(A362,E362)="0",INT(RAND()*9+1),LEFT(A362,E362))</f>
        <v>175</v>
      </c>
      <c r="G362" s="23">
        <f t="shared" ref="G362:G370" ca="1" si="86">IF(LEFT(F362,1)="0",VALUE(RIGHT(F362,LEN(F362)-1)&amp;LEFT(F362,1)),VALUE(F362))</f>
        <v>175</v>
      </c>
    </row>
    <row r="363" spans="1:7">
      <c r="A363" s="1" t="s">
        <v>252</v>
      </c>
      <c r="D363" s="1">
        <v>3</v>
      </c>
      <c r="E363" s="1">
        <v>3</v>
      </c>
      <c r="F363" s="1" t="str">
        <f t="shared" ca="1" si="85"/>
        <v>842</v>
      </c>
      <c r="G363" s="23">
        <f t="shared" ca="1" si="86"/>
        <v>842</v>
      </c>
    </row>
    <row r="364" spans="1:7">
      <c r="A364" s="1" t="s">
        <v>253</v>
      </c>
      <c r="D364" s="1">
        <v>4</v>
      </c>
      <c r="E364" s="1">
        <v>3</v>
      </c>
      <c r="F364" s="1" t="str">
        <f t="shared" ca="1" si="85"/>
        <v>064</v>
      </c>
      <c r="G364" s="23">
        <f t="shared" ca="1" si="86"/>
        <v>640</v>
      </c>
    </row>
    <row r="365" spans="1:7">
      <c r="A365" s="1" t="s">
        <v>254</v>
      </c>
      <c r="D365" s="1">
        <v>5</v>
      </c>
      <c r="E365" s="1">
        <v>3</v>
      </c>
      <c r="F365" s="1" t="str">
        <f t="shared" ca="1" si="85"/>
        <v>397</v>
      </c>
      <c r="G365" s="23">
        <f t="shared" ca="1" si="86"/>
        <v>397</v>
      </c>
    </row>
    <row r="366" spans="1:7">
      <c r="A366" s="1" t="s">
        <v>255</v>
      </c>
      <c r="D366" s="1">
        <v>6</v>
      </c>
      <c r="E366" s="1">
        <v>3</v>
      </c>
      <c r="F366" s="1" t="str">
        <f t="shared" ca="1" si="85"/>
        <v>620</v>
      </c>
      <c r="G366" s="23">
        <f t="shared" ca="1" si="86"/>
        <v>620</v>
      </c>
    </row>
    <row r="367" spans="1:7">
      <c r="A367" s="1" t="s">
        <v>256</v>
      </c>
      <c r="D367" s="1">
        <v>7</v>
      </c>
      <c r="E367" s="1">
        <v>3</v>
      </c>
      <c r="F367" s="1" t="str">
        <f t="shared" ca="1" si="85"/>
        <v>731</v>
      </c>
      <c r="G367" s="23">
        <f t="shared" ca="1" si="86"/>
        <v>731</v>
      </c>
    </row>
    <row r="368" spans="1:7">
      <c r="A368" s="1" t="s">
        <v>257</v>
      </c>
      <c r="D368" s="1">
        <v>8</v>
      </c>
      <c r="E368" s="1">
        <v>3</v>
      </c>
      <c r="F368" s="1" t="str">
        <f t="shared" ca="1" si="85"/>
        <v>953</v>
      </c>
      <c r="G368" s="23">
        <f t="shared" ca="1" si="86"/>
        <v>953</v>
      </c>
    </row>
    <row r="369" spans="1:7">
      <c r="A369" s="1" t="s">
        <v>258</v>
      </c>
      <c r="D369" s="1">
        <v>9</v>
      </c>
      <c r="E369" s="1">
        <v>3</v>
      </c>
      <c r="F369" s="1" t="str">
        <f t="shared" ca="1" si="85"/>
        <v>408</v>
      </c>
      <c r="G369" s="23">
        <f t="shared" ca="1" si="86"/>
        <v>408</v>
      </c>
    </row>
    <row r="370" spans="1:7">
      <c r="A370" s="1" t="s">
        <v>259</v>
      </c>
      <c r="D370" s="1">
        <v>10</v>
      </c>
      <c r="E370" s="1">
        <v>3</v>
      </c>
      <c r="F370" s="1" t="str">
        <f t="shared" ca="1" si="85"/>
        <v>286</v>
      </c>
      <c r="G370" s="23">
        <f t="shared" ca="1" si="86"/>
        <v>286</v>
      </c>
    </row>
    <row r="373" spans="1:7">
      <c r="A373" s="22" t="s">
        <v>419</v>
      </c>
      <c r="E373" s="1" t="s">
        <v>451</v>
      </c>
    </row>
    <row r="374" spans="1:7">
      <c r="E374" s="1">
        <f>MAX(E376:E385)</f>
        <v>3</v>
      </c>
      <c r="G374" s="24" t="s">
        <v>393</v>
      </c>
    </row>
    <row r="375" spans="1:7">
      <c r="A375" s="1" t="s">
        <v>440</v>
      </c>
      <c r="B375" s="1" t="s">
        <v>441</v>
      </c>
      <c r="D375" s="1" t="s">
        <v>396</v>
      </c>
      <c r="E375" s="1" t="s">
        <v>444</v>
      </c>
      <c r="G375" s="24" t="s">
        <v>394</v>
      </c>
    </row>
    <row r="376" spans="1:7">
      <c r="A376" s="1" t="s">
        <v>260</v>
      </c>
      <c r="D376" s="1">
        <v>1</v>
      </c>
      <c r="E376" s="1">
        <v>3</v>
      </c>
      <c r="F376" s="1" t="str">
        <f ca="1">IF(LEFT(A376,E376)="0",INT(RAND()*9+1),LEFT(A376,E376))</f>
        <v>719</v>
      </c>
      <c r="G376" s="23">
        <f ca="1">IF(LEFT(F376,1)="0",VALUE(RIGHT(F376,LEN(F376)-1)&amp;LEFT(F376,1)),VALUE(F376))</f>
        <v>719</v>
      </c>
    </row>
    <row r="377" spans="1:7">
      <c r="A377" s="1" t="s">
        <v>261</v>
      </c>
      <c r="D377" s="1">
        <v>2</v>
      </c>
      <c r="E377" s="1">
        <v>3</v>
      </c>
      <c r="F377" s="1" t="str">
        <f t="shared" ref="F377:F385" ca="1" si="87">IF(LEFT(A377,E377)="0",INT(RAND()*9+1),LEFT(A377,E377))</f>
        <v>264</v>
      </c>
      <c r="G377" s="23">
        <f t="shared" ref="G377:G385" ca="1" si="88">IF(LEFT(F377,1)="0",VALUE(RIGHT(F377,LEN(F377)-1)&amp;LEFT(F377,1)),VALUE(F377))</f>
        <v>264</v>
      </c>
    </row>
    <row r="378" spans="1:7">
      <c r="A378" s="1" t="s">
        <v>262</v>
      </c>
      <c r="D378" s="1">
        <v>3</v>
      </c>
      <c r="E378" s="1">
        <v>3</v>
      </c>
      <c r="F378" s="1" t="str">
        <f t="shared" ca="1" si="87"/>
        <v>486</v>
      </c>
      <c r="G378" s="23">
        <f t="shared" ca="1" si="88"/>
        <v>486</v>
      </c>
    </row>
    <row r="379" spans="1:7">
      <c r="A379" s="1" t="s">
        <v>263</v>
      </c>
      <c r="D379" s="1">
        <v>4</v>
      </c>
      <c r="E379" s="1">
        <v>3</v>
      </c>
      <c r="F379" s="1" t="str">
        <f t="shared" ca="1" si="87"/>
        <v>820</v>
      </c>
      <c r="G379" s="23">
        <f t="shared" ca="1" si="88"/>
        <v>820</v>
      </c>
    </row>
    <row r="380" spans="1:7">
      <c r="A380" s="1" t="s">
        <v>264</v>
      </c>
      <c r="D380" s="1">
        <v>5</v>
      </c>
      <c r="E380" s="1">
        <v>3</v>
      </c>
      <c r="F380" s="1" t="str">
        <f t="shared" ca="1" si="87"/>
        <v>597</v>
      </c>
      <c r="G380" s="23">
        <f t="shared" ca="1" si="88"/>
        <v>597</v>
      </c>
    </row>
    <row r="381" spans="1:7">
      <c r="A381" s="1" t="s">
        <v>265</v>
      </c>
      <c r="D381" s="1">
        <v>6</v>
      </c>
      <c r="E381" s="1">
        <v>3</v>
      </c>
      <c r="F381" s="1" t="str">
        <f t="shared" ca="1" si="87"/>
        <v>042</v>
      </c>
      <c r="G381" s="23">
        <f t="shared" ca="1" si="88"/>
        <v>420</v>
      </c>
    </row>
    <row r="382" spans="1:7">
      <c r="A382" s="1" t="s">
        <v>266</v>
      </c>
      <c r="D382" s="1">
        <v>7</v>
      </c>
      <c r="E382" s="1">
        <v>3</v>
      </c>
      <c r="F382" s="1" t="str">
        <f t="shared" ca="1" si="87"/>
        <v>375</v>
      </c>
      <c r="G382" s="23">
        <f t="shared" ca="1" si="88"/>
        <v>375</v>
      </c>
    </row>
    <row r="383" spans="1:7">
      <c r="A383" s="1" t="s">
        <v>267</v>
      </c>
      <c r="D383" s="1">
        <v>8</v>
      </c>
      <c r="E383" s="1">
        <v>3</v>
      </c>
      <c r="F383" s="1" t="str">
        <f t="shared" ca="1" si="87"/>
        <v>153</v>
      </c>
      <c r="G383" s="23">
        <f t="shared" ca="1" si="88"/>
        <v>153</v>
      </c>
    </row>
    <row r="384" spans="1:7">
      <c r="A384" s="1" t="s">
        <v>268</v>
      </c>
      <c r="D384" s="1">
        <v>9</v>
      </c>
      <c r="E384" s="1">
        <v>3</v>
      </c>
      <c r="F384" s="1" t="str">
        <f t="shared" ca="1" si="87"/>
        <v>608</v>
      </c>
      <c r="G384" s="23">
        <f t="shared" ca="1" si="88"/>
        <v>608</v>
      </c>
    </row>
    <row r="385" spans="1:7">
      <c r="A385" s="1" t="s">
        <v>269</v>
      </c>
      <c r="D385" s="1">
        <v>10</v>
      </c>
      <c r="E385" s="1">
        <v>3</v>
      </c>
      <c r="F385" s="1" t="str">
        <f t="shared" ca="1" si="87"/>
        <v>931</v>
      </c>
      <c r="G385" s="23">
        <f t="shared" ca="1" si="88"/>
        <v>931</v>
      </c>
    </row>
    <row r="388" spans="1:7">
      <c r="A388" s="22" t="s">
        <v>420</v>
      </c>
      <c r="E388" s="1" t="s">
        <v>451</v>
      </c>
    </row>
    <row r="389" spans="1:7">
      <c r="E389" s="1">
        <f>MAX(E391:E400)</f>
        <v>3</v>
      </c>
      <c r="G389" s="24" t="s">
        <v>393</v>
      </c>
    </row>
    <row r="390" spans="1:7">
      <c r="A390" s="1" t="s">
        <v>440</v>
      </c>
      <c r="B390" s="1" t="s">
        <v>441</v>
      </c>
      <c r="D390" s="1" t="s">
        <v>396</v>
      </c>
      <c r="E390" s="1" t="s">
        <v>444</v>
      </c>
      <c r="G390" s="24" t="s">
        <v>394</v>
      </c>
    </row>
    <row r="391" spans="1:7">
      <c r="A391" s="1" t="s">
        <v>270</v>
      </c>
      <c r="D391" s="1">
        <v>1</v>
      </c>
      <c r="E391" s="1">
        <v>3</v>
      </c>
      <c r="F391" s="1" t="str">
        <f ca="1">IF(LEFT(A391,E391)="0",INT(RAND()*9+1),LEFT(A391,E391))</f>
        <v>769</v>
      </c>
      <c r="G391" s="23">
        <f ca="1">IF(LEFT(F391,1)="0",VALUE(RIGHT(F391,LEN(F391)-1)&amp;LEFT(F391,1)),VALUE(F391))</f>
        <v>769</v>
      </c>
    </row>
    <row r="392" spans="1:7">
      <c r="A392" s="1" t="s">
        <v>271</v>
      </c>
      <c r="D392" s="1">
        <v>2</v>
      </c>
      <c r="E392" s="1">
        <v>3</v>
      </c>
      <c r="F392" s="1" t="str">
        <f t="shared" ref="F392:F400" ca="1" si="89">IF(LEFT(A392,E392)="0",INT(RAND()*9+1),LEFT(A392,E392))</f>
        <v>214</v>
      </c>
      <c r="G392" s="23">
        <f t="shared" ref="G392:G400" ca="1" si="90">IF(LEFT(F392,1)="0",VALUE(RIGHT(F392,LEN(F392)-1)&amp;LEFT(F392,1)),VALUE(F392))</f>
        <v>214</v>
      </c>
    </row>
    <row r="393" spans="1:7">
      <c r="A393" s="1" t="s">
        <v>272</v>
      </c>
      <c r="D393" s="1">
        <v>3</v>
      </c>
      <c r="E393" s="1">
        <v>3</v>
      </c>
      <c r="F393" s="1" t="str">
        <f t="shared" ca="1" si="89"/>
        <v>658</v>
      </c>
      <c r="G393" s="23">
        <f t="shared" ca="1" si="90"/>
        <v>658</v>
      </c>
    </row>
    <row r="394" spans="1:7">
      <c r="A394" s="1" t="s">
        <v>273</v>
      </c>
      <c r="D394" s="1">
        <v>4</v>
      </c>
      <c r="E394" s="1">
        <v>3</v>
      </c>
      <c r="F394" s="1" t="str">
        <f t="shared" ca="1" si="89"/>
        <v>870</v>
      </c>
      <c r="G394" s="23">
        <f t="shared" ca="1" si="90"/>
        <v>870</v>
      </c>
    </row>
    <row r="395" spans="1:7">
      <c r="A395" s="1" t="s">
        <v>274</v>
      </c>
      <c r="D395" s="1">
        <v>5</v>
      </c>
      <c r="E395" s="1">
        <v>3</v>
      </c>
      <c r="F395" s="1" t="str">
        <f t="shared" ca="1" si="89"/>
        <v>092</v>
      </c>
      <c r="G395" s="23">
        <f t="shared" ca="1" si="90"/>
        <v>920</v>
      </c>
    </row>
    <row r="396" spans="1:7">
      <c r="A396" s="1" t="s">
        <v>275</v>
      </c>
      <c r="D396" s="1">
        <v>6</v>
      </c>
      <c r="E396" s="1">
        <v>3</v>
      </c>
      <c r="F396" s="1" t="str">
        <f t="shared" ca="1" si="89"/>
        <v>547</v>
      </c>
      <c r="G396" s="23">
        <f t="shared" ca="1" si="90"/>
        <v>547</v>
      </c>
    </row>
    <row r="397" spans="1:7">
      <c r="A397" s="1" t="s">
        <v>276</v>
      </c>
      <c r="D397" s="1">
        <v>7</v>
      </c>
      <c r="E397" s="1">
        <v>3</v>
      </c>
      <c r="F397" s="1" t="str">
        <f t="shared" ca="1" si="89"/>
        <v>325</v>
      </c>
      <c r="G397" s="23">
        <f t="shared" ca="1" si="90"/>
        <v>325</v>
      </c>
    </row>
    <row r="398" spans="1:7">
      <c r="A398" s="1" t="s">
        <v>277</v>
      </c>
      <c r="D398" s="1">
        <v>8</v>
      </c>
      <c r="E398" s="1">
        <v>3</v>
      </c>
      <c r="F398" s="1" t="str">
        <f t="shared" ca="1" si="89"/>
        <v>103</v>
      </c>
      <c r="G398" s="23">
        <f t="shared" ca="1" si="90"/>
        <v>103</v>
      </c>
    </row>
    <row r="399" spans="1:7">
      <c r="A399" s="1" t="s">
        <v>278</v>
      </c>
      <c r="D399" s="1">
        <v>9</v>
      </c>
      <c r="E399" s="1">
        <v>3</v>
      </c>
      <c r="F399" s="1" t="str">
        <f t="shared" ca="1" si="89"/>
        <v>981</v>
      </c>
      <c r="G399" s="23">
        <f t="shared" ca="1" si="90"/>
        <v>981</v>
      </c>
    </row>
    <row r="400" spans="1:7">
      <c r="A400" s="1" t="s">
        <v>279</v>
      </c>
      <c r="D400" s="1">
        <v>10</v>
      </c>
      <c r="E400" s="1">
        <v>3</v>
      </c>
      <c r="F400" s="1" t="str">
        <f t="shared" ca="1" si="89"/>
        <v>436</v>
      </c>
      <c r="G400" s="23">
        <f t="shared" ca="1" si="90"/>
        <v>436</v>
      </c>
    </row>
    <row r="403" spans="1:7">
      <c r="A403" s="22" t="s">
        <v>421</v>
      </c>
      <c r="E403" s="1" t="s">
        <v>451</v>
      </c>
    </row>
    <row r="404" spans="1:7">
      <c r="E404" s="1">
        <f>MAX(E406:E415)</f>
        <v>3</v>
      </c>
      <c r="G404" s="24" t="s">
        <v>393</v>
      </c>
    </row>
    <row r="405" spans="1:7">
      <c r="A405" s="1" t="s">
        <v>440</v>
      </c>
      <c r="B405" s="1" t="s">
        <v>441</v>
      </c>
      <c r="D405" s="1" t="s">
        <v>396</v>
      </c>
      <c r="E405" s="1" t="s">
        <v>444</v>
      </c>
      <c r="G405" s="24" t="s">
        <v>394</v>
      </c>
    </row>
    <row r="406" spans="1:7">
      <c r="A406" s="1" t="s">
        <v>280</v>
      </c>
      <c r="D406" s="1">
        <v>1</v>
      </c>
      <c r="E406" s="1">
        <v>3</v>
      </c>
      <c r="F406" s="1" t="str">
        <f ca="1">IF(LEFT(A406,E406)="0",INT(RAND()*9+1),LEFT(A406,E406))</f>
        <v>420</v>
      </c>
      <c r="G406" s="23">
        <f ca="1">IF(LEFT(F406,1)="0",VALUE(RIGHT(F406,LEN(F406)-1)&amp;LEFT(F406,1)),VALUE(F406))</f>
        <v>420</v>
      </c>
    </row>
    <row r="407" spans="1:7">
      <c r="A407" s="1" t="s">
        <v>281</v>
      </c>
      <c r="D407" s="1">
        <v>2</v>
      </c>
      <c r="E407" s="1">
        <v>3</v>
      </c>
      <c r="F407" s="1" t="str">
        <f t="shared" ref="F407:F415" ca="1" si="91">IF(LEFT(A407,E407)="0",INT(RAND()*9+1),LEFT(A407,E407))</f>
        <v>197</v>
      </c>
      <c r="G407" s="23">
        <f t="shared" ref="G407:G415" ca="1" si="92">IF(LEFT(F407,1)="0",VALUE(RIGHT(F407,LEN(F407)-1)&amp;LEFT(F407,1)),VALUE(F407))</f>
        <v>197</v>
      </c>
    </row>
    <row r="408" spans="1:7">
      <c r="A408" s="1" t="s">
        <v>282</v>
      </c>
      <c r="D408" s="1">
        <v>3</v>
      </c>
      <c r="E408" s="1">
        <v>3</v>
      </c>
      <c r="F408" s="1" t="str">
        <f t="shared" ca="1" si="91"/>
        <v>319</v>
      </c>
      <c r="G408" s="23">
        <f t="shared" ca="1" si="92"/>
        <v>319</v>
      </c>
    </row>
    <row r="409" spans="1:7">
      <c r="A409" s="1" t="s">
        <v>283</v>
      </c>
      <c r="D409" s="1">
        <v>4</v>
      </c>
      <c r="E409" s="1">
        <v>3</v>
      </c>
      <c r="F409" s="1" t="str">
        <f t="shared" ca="1" si="91"/>
        <v>975</v>
      </c>
      <c r="G409" s="23">
        <f t="shared" ca="1" si="92"/>
        <v>975</v>
      </c>
    </row>
    <row r="410" spans="1:7">
      <c r="A410" s="1" t="s">
        <v>284</v>
      </c>
      <c r="D410" s="1">
        <v>5</v>
      </c>
      <c r="E410" s="1">
        <v>3</v>
      </c>
      <c r="F410" s="1" t="str">
        <f t="shared" ca="1" si="91"/>
        <v>208</v>
      </c>
      <c r="G410" s="23">
        <f t="shared" ca="1" si="92"/>
        <v>208</v>
      </c>
    </row>
    <row r="411" spans="1:7">
      <c r="A411" s="1" t="s">
        <v>285</v>
      </c>
      <c r="D411" s="1">
        <v>6</v>
      </c>
      <c r="E411" s="1">
        <v>3</v>
      </c>
      <c r="F411" s="1" t="str">
        <f t="shared" ca="1" si="91"/>
        <v>086</v>
      </c>
      <c r="G411" s="23">
        <f t="shared" ca="1" si="92"/>
        <v>860</v>
      </c>
    </row>
    <row r="412" spans="1:7">
      <c r="A412" s="1" t="s">
        <v>286</v>
      </c>
      <c r="D412" s="1">
        <v>7</v>
      </c>
      <c r="E412" s="1">
        <v>3</v>
      </c>
      <c r="F412" s="1" t="str">
        <f t="shared" ca="1" si="91"/>
        <v>753</v>
      </c>
      <c r="G412" s="23">
        <f t="shared" ca="1" si="92"/>
        <v>753</v>
      </c>
    </row>
    <row r="413" spans="1:7">
      <c r="A413" s="1" t="s">
        <v>287</v>
      </c>
      <c r="D413" s="1">
        <v>8</v>
      </c>
      <c r="E413" s="1">
        <v>3</v>
      </c>
      <c r="F413" s="1" t="str">
        <f t="shared" ca="1" si="91"/>
        <v>531</v>
      </c>
      <c r="G413" s="23">
        <f t="shared" ca="1" si="92"/>
        <v>531</v>
      </c>
    </row>
    <row r="414" spans="1:7">
      <c r="A414" s="1" t="s">
        <v>288</v>
      </c>
      <c r="D414" s="1">
        <v>9</v>
      </c>
      <c r="E414" s="1">
        <v>3</v>
      </c>
      <c r="F414" s="1" t="str">
        <f t="shared" ca="1" si="91"/>
        <v>864</v>
      </c>
      <c r="G414" s="23">
        <f t="shared" ca="1" si="92"/>
        <v>864</v>
      </c>
    </row>
    <row r="415" spans="1:7">
      <c r="A415" s="1" t="s">
        <v>289</v>
      </c>
      <c r="D415" s="1">
        <v>10</v>
      </c>
      <c r="E415" s="1">
        <v>3</v>
      </c>
      <c r="F415" s="1" t="str">
        <f t="shared" ca="1" si="91"/>
        <v>642</v>
      </c>
      <c r="G415" s="23">
        <f t="shared" ca="1" si="92"/>
        <v>642</v>
      </c>
    </row>
    <row r="418" spans="1:7">
      <c r="A418" s="22" t="s">
        <v>422</v>
      </c>
      <c r="E418" s="1" t="s">
        <v>451</v>
      </c>
    </row>
    <row r="419" spans="1:7">
      <c r="E419" s="1">
        <f>MAX(E421:E430)</f>
        <v>3</v>
      </c>
      <c r="G419" s="24" t="s">
        <v>393</v>
      </c>
    </row>
    <row r="420" spans="1:7">
      <c r="A420" s="1" t="s">
        <v>440</v>
      </c>
      <c r="B420" s="1" t="s">
        <v>441</v>
      </c>
      <c r="D420" s="1" t="s">
        <v>396</v>
      </c>
      <c r="E420" s="1" t="s">
        <v>444</v>
      </c>
      <c r="G420" s="24" t="s">
        <v>394</v>
      </c>
    </row>
    <row r="421" spans="1:7">
      <c r="A421" s="1" t="s">
        <v>290</v>
      </c>
      <c r="D421" s="1">
        <v>1</v>
      </c>
      <c r="E421" s="1">
        <v>3</v>
      </c>
      <c r="F421" s="1" t="str">
        <f ca="1">IF(LEFT(A421,E421)="0",INT(RAND()*9+1),LEFT(A421,E421))</f>
        <v>831</v>
      </c>
      <c r="G421" s="23">
        <f ca="1">IF(LEFT(F421,1)="0",VALUE(RIGHT(F421,LEN(F421)-1)&amp;LEFT(F421,1)),VALUE(F421))</f>
        <v>831</v>
      </c>
    </row>
    <row r="422" spans="1:7">
      <c r="A422" s="1" t="s">
        <v>291</v>
      </c>
      <c r="D422" s="1">
        <v>2</v>
      </c>
      <c r="E422" s="1">
        <v>3</v>
      </c>
      <c r="F422" s="1" t="str">
        <f t="shared" ref="F422:F430" ca="1" si="93">IF(LEFT(A422,E422)="0",INT(RAND()*9+1),LEFT(A422,E422))</f>
        <v>508</v>
      </c>
      <c r="G422" s="23">
        <f t="shared" ref="G422:G430" ca="1" si="94">IF(LEFT(F422,1)="0",VALUE(RIGHT(F422,LEN(F422)-1)&amp;LEFT(F422,1)),VALUE(F422))</f>
        <v>508</v>
      </c>
    </row>
    <row r="423" spans="1:7">
      <c r="A423" s="1" t="s">
        <v>292</v>
      </c>
      <c r="D423" s="1">
        <v>3</v>
      </c>
      <c r="E423" s="1">
        <v>3</v>
      </c>
      <c r="F423" s="1" t="str">
        <f t="shared" ca="1" si="93"/>
        <v>720</v>
      </c>
      <c r="G423" s="23">
        <f t="shared" ca="1" si="94"/>
        <v>720</v>
      </c>
    </row>
    <row r="424" spans="1:7">
      <c r="A424" s="1" t="s">
        <v>293</v>
      </c>
      <c r="D424" s="1">
        <v>4</v>
      </c>
      <c r="E424" s="1">
        <v>3</v>
      </c>
      <c r="F424" s="1" t="str">
        <f t="shared" ca="1" si="93"/>
        <v>942</v>
      </c>
      <c r="G424" s="23">
        <f t="shared" ca="1" si="94"/>
        <v>942</v>
      </c>
    </row>
    <row r="425" spans="1:7">
      <c r="A425" s="1" t="s">
        <v>294</v>
      </c>
      <c r="D425" s="1">
        <v>5</v>
      </c>
      <c r="E425" s="1">
        <v>3</v>
      </c>
      <c r="F425" s="1" t="str">
        <f t="shared" ca="1" si="93"/>
        <v>275</v>
      </c>
      <c r="G425" s="23">
        <f t="shared" ca="1" si="94"/>
        <v>275</v>
      </c>
    </row>
    <row r="426" spans="1:7">
      <c r="A426" s="1" t="s">
        <v>295</v>
      </c>
      <c r="D426" s="1">
        <v>6</v>
      </c>
      <c r="E426" s="1">
        <v>3</v>
      </c>
      <c r="F426" s="1" t="str">
        <f t="shared" ca="1" si="93"/>
        <v>386</v>
      </c>
      <c r="G426" s="23">
        <f t="shared" ca="1" si="94"/>
        <v>386</v>
      </c>
    </row>
    <row r="427" spans="1:7">
      <c r="A427" s="1" t="s">
        <v>296</v>
      </c>
      <c r="D427" s="1">
        <v>7</v>
      </c>
      <c r="E427" s="1">
        <v>3</v>
      </c>
      <c r="F427" s="1" t="str">
        <f t="shared" ca="1" si="93"/>
        <v>164</v>
      </c>
      <c r="G427" s="23">
        <f t="shared" ca="1" si="94"/>
        <v>164</v>
      </c>
    </row>
    <row r="428" spans="1:7">
      <c r="A428" s="1" t="s">
        <v>297</v>
      </c>
      <c r="D428" s="1">
        <v>8</v>
      </c>
      <c r="E428" s="1">
        <v>3</v>
      </c>
      <c r="F428" s="1" t="str">
        <f t="shared" ca="1" si="93"/>
        <v>497</v>
      </c>
      <c r="G428" s="23">
        <f t="shared" ca="1" si="94"/>
        <v>497</v>
      </c>
    </row>
    <row r="429" spans="1:7">
      <c r="A429" s="1" t="s">
        <v>298</v>
      </c>
      <c r="D429" s="1">
        <v>9</v>
      </c>
      <c r="E429" s="1">
        <v>3</v>
      </c>
      <c r="F429" s="1" t="str">
        <f t="shared" ca="1" si="93"/>
        <v>619</v>
      </c>
      <c r="G429" s="23">
        <f t="shared" ca="1" si="94"/>
        <v>619</v>
      </c>
    </row>
    <row r="430" spans="1:7">
      <c r="A430" s="1" t="s">
        <v>299</v>
      </c>
      <c r="D430" s="1">
        <v>10</v>
      </c>
      <c r="E430" s="1">
        <v>3</v>
      </c>
      <c r="F430" s="1" t="str">
        <f t="shared" ca="1" si="93"/>
        <v>053</v>
      </c>
      <c r="G430" s="23">
        <f t="shared" ca="1" si="94"/>
        <v>530</v>
      </c>
    </row>
    <row r="433" spans="1:7">
      <c r="A433" s="22" t="s">
        <v>423</v>
      </c>
      <c r="E433" s="1" t="s">
        <v>451</v>
      </c>
    </row>
    <row r="434" spans="1:7">
      <c r="E434" s="1">
        <f>MAX(E436:E445)</f>
        <v>3</v>
      </c>
      <c r="G434" s="24" t="s">
        <v>393</v>
      </c>
    </row>
    <row r="435" spans="1:7">
      <c r="A435" s="1" t="s">
        <v>440</v>
      </c>
      <c r="B435" s="1" t="s">
        <v>441</v>
      </c>
      <c r="D435" s="1" t="s">
        <v>396</v>
      </c>
      <c r="E435" s="1" t="s">
        <v>444</v>
      </c>
      <c r="G435" s="24" t="s">
        <v>394</v>
      </c>
    </row>
    <row r="436" spans="1:7">
      <c r="A436" s="1" t="s">
        <v>300</v>
      </c>
      <c r="D436" s="1">
        <v>1</v>
      </c>
      <c r="E436" s="1">
        <v>3</v>
      </c>
      <c r="F436" s="1" t="str">
        <f ca="1">IF(LEFT(A436,E436)="0",INT(RAND()*9+1),LEFT(A436,E436))</f>
        <v>087</v>
      </c>
      <c r="G436" s="23">
        <f ca="1">IF(LEFT(F436,1)="0",VALUE(RIGHT(F436,LEN(F436)-1)&amp;LEFT(F436,1)),VALUE(F436))</f>
        <v>870</v>
      </c>
    </row>
    <row r="437" spans="1:7">
      <c r="A437" s="1" t="s">
        <v>301</v>
      </c>
      <c r="D437" s="1">
        <v>2</v>
      </c>
      <c r="E437" s="1">
        <v>3</v>
      </c>
      <c r="F437" s="1" t="str">
        <f t="shared" ref="F437:F445" ca="1" si="95">IF(LEFT(A437,E437)="0",INT(RAND()*9+1),LEFT(A437,E437))</f>
        <v>209</v>
      </c>
      <c r="G437" s="23">
        <f t="shared" ref="G437:G445" ca="1" si="96">IF(LEFT(F437,1)="0",VALUE(RIGHT(F437,LEN(F437)-1)&amp;LEFT(F437,1)),VALUE(F437))</f>
        <v>209</v>
      </c>
    </row>
    <row r="438" spans="1:7">
      <c r="A438" s="1" t="s">
        <v>302</v>
      </c>
      <c r="D438" s="1">
        <v>3</v>
      </c>
      <c r="E438" s="1">
        <v>3</v>
      </c>
      <c r="F438" s="1" t="str">
        <f t="shared" ca="1" si="95"/>
        <v>421</v>
      </c>
      <c r="G438" s="23">
        <f t="shared" ca="1" si="96"/>
        <v>421</v>
      </c>
    </row>
    <row r="439" spans="1:7">
      <c r="A439" s="1" t="s">
        <v>303</v>
      </c>
      <c r="D439" s="1">
        <v>4</v>
      </c>
      <c r="E439" s="1">
        <v>3</v>
      </c>
      <c r="F439" s="1" t="str">
        <f t="shared" ca="1" si="95"/>
        <v>643</v>
      </c>
      <c r="G439" s="23">
        <f t="shared" ca="1" si="96"/>
        <v>643</v>
      </c>
    </row>
    <row r="440" spans="1:7">
      <c r="A440" s="1" t="s">
        <v>304</v>
      </c>
      <c r="D440" s="1">
        <v>5</v>
      </c>
      <c r="E440" s="1">
        <v>3</v>
      </c>
      <c r="F440" s="1" t="str">
        <f t="shared" ca="1" si="95"/>
        <v>754</v>
      </c>
      <c r="G440" s="23">
        <f t="shared" ca="1" si="96"/>
        <v>754</v>
      </c>
    </row>
    <row r="441" spans="1:7">
      <c r="A441" s="1" t="s">
        <v>305</v>
      </c>
      <c r="D441" s="1">
        <v>6</v>
      </c>
      <c r="E441" s="1">
        <v>3</v>
      </c>
      <c r="F441" s="1" t="str">
        <f t="shared" ca="1" si="95"/>
        <v>976</v>
      </c>
      <c r="G441" s="23">
        <f t="shared" ca="1" si="96"/>
        <v>976</v>
      </c>
    </row>
    <row r="442" spans="1:7">
      <c r="A442" s="1" t="s">
        <v>306</v>
      </c>
      <c r="D442" s="1">
        <v>7</v>
      </c>
      <c r="E442" s="1">
        <v>3</v>
      </c>
      <c r="F442" s="1" t="str">
        <f t="shared" ca="1" si="95"/>
        <v>865</v>
      </c>
      <c r="G442" s="23">
        <f t="shared" ca="1" si="96"/>
        <v>865</v>
      </c>
    </row>
    <row r="443" spans="1:7">
      <c r="A443" s="1" t="s">
        <v>307</v>
      </c>
      <c r="D443" s="1">
        <v>8</v>
      </c>
      <c r="E443" s="1">
        <v>3</v>
      </c>
      <c r="F443" s="1" t="str">
        <f t="shared" ca="1" si="95"/>
        <v>310</v>
      </c>
      <c r="G443" s="23">
        <f t="shared" ca="1" si="96"/>
        <v>310</v>
      </c>
    </row>
    <row r="444" spans="1:7">
      <c r="A444" s="1" t="s">
        <v>308</v>
      </c>
      <c r="D444" s="1">
        <v>9</v>
      </c>
      <c r="E444" s="1">
        <v>3</v>
      </c>
      <c r="F444" s="1" t="str">
        <f t="shared" ca="1" si="95"/>
        <v>198</v>
      </c>
      <c r="G444" s="23">
        <f t="shared" ca="1" si="96"/>
        <v>198</v>
      </c>
    </row>
    <row r="445" spans="1:7">
      <c r="A445" s="1" t="s">
        <v>309</v>
      </c>
      <c r="D445" s="1">
        <v>10</v>
      </c>
      <c r="E445" s="1">
        <v>3</v>
      </c>
      <c r="F445" s="1" t="str">
        <f t="shared" ca="1" si="95"/>
        <v>532</v>
      </c>
      <c r="G445" s="23">
        <f t="shared" ca="1" si="96"/>
        <v>532</v>
      </c>
    </row>
    <row r="448" spans="1:7">
      <c r="A448" s="22" t="s">
        <v>424</v>
      </c>
      <c r="E448" s="1" t="s">
        <v>451</v>
      </c>
    </row>
    <row r="449" spans="1:45">
      <c r="E449" s="1">
        <f>MAX(E451:E460)</f>
        <v>3</v>
      </c>
      <c r="G449" s="24" t="s">
        <v>393</v>
      </c>
    </row>
    <row r="450" spans="1:45">
      <c r="A450" s="1" t="s">
        <v>440</v>
      </c>
      <c r="B450" s="1" t="s">
        <v>441</v>
      </c>
      <c r="D450" s="1" t="s">
        <v>396</v>
      </c>
      <c r="E450" s="1" t="s">
        <v>444</v>
      </c>
      <c r="G450" s="24" t="s">
        <v>394</v>
      </c>
    </row>
    <row r="451" spans="1:45">
      <c r="A451" s="1" t="s">
        <v>310</v>
      </c>
      <c r="D451" s="1">
        <v>1</v>
      </c>
      <c r="E451" s="1">
        <v>3</v>
      </c>
      <c r="F451" s="1" t="str">
        <f ca="1">IF(LEFT(A451,E451)="0",INT(RAND()*9+1),LEFT(A451,E451))</f>
        <v>697</v>
      </c>
      <c r="G451" s="23">
        <f ca="1">IF(LEFT(F451,1)="0",VALUE(RIGHT(F451,LEN(F451)-1)&amp;LEFT(F451,1)),VALUE(F451))</f>
        <v>697</v>
      </c>
    </row>
    <row r="452" spans="1:45">
      <c r="A452" s="1" t="s">
        <v>311</v>
      </c>
      <c r="D452" s="1">
        <v>2</v>
      </c>
      <c r="E452" s="1">
        <v>3</v>
      </c>
      <c r="F452" s="1" t="str">
        <f t="shared" ref="F452:F460" ca="1" si="97">IF(LEFT(A452,E452)="0",INT(RAND()*9+1),LEFT(A452,E452))</f>
        <v>142</v>
      </c>
      <c r="G452" s="23">
        <f t="shared" ref="G452:G460" ca="1" si="98">IF(LEFT(F452,1)="0",VALUE(RIGHT(F452,LEN(F452)-1)&amp;LEFT(F452,1)),VALUE(F452))</f>
        <v>142</v>
      </c>
    </row>
    <row r="453" spans="1:45">
      <c r="A453" s="1" t="s">
        <v>312</v>
      </c>
      <c r="D453" s="1">
        <v>3</v>
      </c>
      <c r="E453" s="1">
        <v>3</v>
      </c>
      <c r="F453" s="1" t="str">
        <f t="shared" ca="1" si="97"/>
        <v>708</v>
      </c>
      <c r="G453" s="23">
        <f t="shared" ca="1" si="98"/>
        <v>708</v>
      </c>
    </row>
    <row r="454" spans="1:45">
      <c r="A454" s="1" t="s">
        <v>313</v>
      </c>
      <c r="D454" s="1">
        <v>4</v>
      </c>
      <c r="E454" s="1">
        <v>3</v>
      </c>
      <c r="F454" s="1" t="str">
        <f t="shared" ca="1" si="97"/>
        <v>819</v>
      </c>
      <c r="G454" s="23">
        <f t="shared" ca="1" si="98"/>
        <v>819</v>
      </c>
    </row>
    <row r="455" spans="1:45">
      <c r="A455" s="1" t="s">
        <v>314</v>
      </c>
      <c r="D455" s="1">
        <v>5</v>
      </c>
      <c r="E455" s="1">
        <v>3</v>
      </c>
      <c r="F455" s="1" t="str">
        <f t="shared" ca="1" si="97"/>
        <v>253</v>
      </c>
      <c r="G455" s="23">
        <f t="shared" ca="1" si="98"/>
        <v>253</v>
      </c>
    </row>
    <row r="456" spans="1:45">
      <c r="A456" s="1" t="s">
        <v>315</v>
      </c>
      <c r="D456" s="1">
        <v>6</v>
      </c>
      <c r="E456" s="1">
        <v>3</v>
      </c>
      <c r="F456" s="1" t="str">
        <f t="shared" ca="1" si="97"/>
        <v>920</v>
      </c>
      <c r="G456" s="23">
        <f t="shared" ca="1" si="98"/>
        <v>920</v>
      </c>
    </row>
    <row r="457" spans="1:45">
      <c r="A457" s="1" t="s">
        <v>316</v>
      </c>
      <c r="D457" s="1">
        <v>7</v>
      </c>
      <c r="E457" s="1">
        <v>3</v>
      </c>
      <c r="F457" s="1" t="str">
        <f t="shared" ca="1" si="97"/>
        <v>031</v>
      </c>
      <c r="G457" s="23">
        <f t="shared" ca="1" si="98"/>
        <v>310</v>
      </c>
    </row>
    <row r="458" spans="1:45">
      <c r="A458" s="1" t="s">
        <v>317</v>
      </c>
      <c r="D458" s="1">
        <v>8</v>
      </c>
      <c r="E458" s="1">
        <v>3</v>
      </c>
      <c r="F458" s="1" t="str">
        <f t="shared" ca="1" si="97"/>
        <v>586</v>
      </c>
      <c r="G458" s="23">
        <f t="shared" ca="1" si="98"/>
        <v>586</v>
      </c>
    </row>
    <row r="459" spans="1:45">
      <c r="A459" s="1" t="s">
        <v>318</v>
      </c>
      <c r="D459" s="1">
        <v>9</v>
      </c>
      <c r="E459" s="1">
        <v>3</v>
      </c>
      <c r="F459" s="1" t="str">
        <f t="shared" ca="1" si="97"/>
        <v>475</v>
      </c>
      <c r="G459" s="23">
        <f t="shared" ca="1" si="98"/>
        <v>475</v>
      </c>
    </row>
    <row r="460" spans="1:45">
      <c r="A460" s="1" t="s">
        <v>319</v>
      </c>
      <c r="D460" s="1">
        <v>10</v>
      </c>
      <c r="E460" s="1">
        <v>3</v>
      </c>
      <c r="F460" s="1" t="str">
        <f t="shared" ca="1" si="97"/>
        <v>364</v>
      </c>
      <c r="G460" s="23">
        <f t="shared" ca="1" si="98"/>
        <v>364</v>
      </c>
    </row>
    <row r="463" spans="1:45" s="26" customForma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</row>
    <row r="464" spans="1:45" s="26" customForma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</row>
    <row r="465" spans="1:45" s="26" customForma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</row>
    <row r="466" spans="1:45" s="26" customForma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</row>
    <row r="467" spans="1:45" s="26" customForma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</row>
    <row r="468" spans="1:45" s="26" customForma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</row>
    <row r="469" spans="1:45" s="26" customForma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</row>
    <row r="470" spans="1:45" s="26" customForma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</row>
    <row r="471" spans="1:45" s="26" customForma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</row>
    <row r="472" spans="1:45" s="26" customForma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</row>
    <row r="473" spans="1:45" s="26" customForma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</row>
    <row r="474" spans="1:45" s="26" customForma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</row>
    <row r="475" spans="1:45" s="26" customForma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</row>
    <row r="476" spans="1:45" s="26" customForma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</row>
    <row r="477" spans="1:45" s="26" customForma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</row>
    <row r="478" spans="1:45" s="26" customForma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</row>
    <row r="479" spans="1:45" s="26" customForma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</row>
    <row r="480" spans="1:45" s="26" customForma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</row>
    <row r="481" spans="1:45" s="26" customForma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</row>
    <row r="482" spans="1:45" s="26" customForma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</row>
    <row r="483" spans="1:45" s="26" customForma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</row>
    <row r="484" spans="1:45" s="26" customForma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</row>
    <row r="485" spans="1:45" s="26" customForma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</row>
    <row r="486" spans="1:45" s="26" customForma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</row>
    <row r="487" spans="1:45" s="26" customForma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</row>
    <row r="488" spans="1:45" s="26" customForma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</row>
    <row r="489" spans="1:45" s="26" customForma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</row>
    <row r="490" spans="1:45" s="26" customForma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</row>
    <row r="491" spans="1:45" s="26" customForma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</row>
    <row r="492" spans="1:45" s="26" customForma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</row>
    <row r="493" spans="1:45" s="26" customForma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</row>
    <row r="494" spans="1:45" s="26" customForma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</row>
    <row r="495" spans="1:45" s="26" customForma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</row>
    <row r="496" spans="1:45" s="26" customForma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</row>
    <row r="497" spans="1:45" s="26" customForma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</row>
    <row r="498" spans="1:45" s="26" customForma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</row>
    <row r="499" spans="1:45" s="26" customForma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</row>
    <row r="500" spans="1:45" s="26" customForma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</row>
    <row r="501" spans="1:45" s="26" customForma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</row>
    <row r="502" spans="1:45" s="26" customForma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</row>
    <row r="503" spans="1:45" s="26" customForma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</row>
    <row r="504" spans="1:45" s="26" customForma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</row>
    <row r="505" spans="1:45" s="26" customForma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</row>
    <row r="506" spans="1:45" s="26" customForma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</row>
    <row r="507" spans="1:45" s="26" customForma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</row>
    <row r="508" spans="1:45" s="26" customForma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</row>
    <row r="509" spans="1:45" s="26" customForma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</row>
    <row r="510" spans="1:45" s="26" customForma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</row>
    <row r="511" spans="1:45" s="26" customForma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</row>
    <row r="512" spans="1:45" s="26" customForma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</row>
    <row r="513" spans="1:45" s="26" customForma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</row>
    <row r="514" spans="1:45" s="26" customForma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</row>
    <row r="515" spans="1:45" s="26" customForma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</row>
    <row r="516" spans="1:45" s="26" customForma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</row>
    <row r="517" spans="1:45" s="26" customForma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</row>
    <row r="518" spans="1:45" s="26" customForma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</row>
    <row r="519" spans="1:45" s="26" customForma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</row>
    <row r="520" spans="1:45" s="26" customForma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</row>
    <row r="521" spans="1:45" s="26" customForma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</row>
    <row r="522" spans="1:45" s="26" customForma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</row>
    <row r="523" spans="1:45" s="26" customForma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</row>
    <row r="524" spans="1:45" s="26" customForma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</row>
    <row r="525" spans="1:45" s="26" customForma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</row>
    <row r="526" spans="1:45" s="26" customForma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</row>
    <row r="527" spans="1:45" s="26" customForma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</row>
    <row r="528" spans="1:45" s="26" customForma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</row>
    <row r="529" spans="1:45" s="26" customForma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</row>
    <row r="530" spans="1:45" s="26" customForma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</row>
    <row r="531" spans="1:45" s="26" customForma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</row>
    <row r="532" spans="1:45" s="26" customForma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</row>
    <row r="533" spans="1:45" s="26" customForma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</row>
    <row r="534" spans="1:45" s="26" customForma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</row>
    <row r="535" spans="1:45" s="26" customForma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</row>
    <row r="536" spans="1:45" s="26" customForma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</row>
    <row r="537" spans="1:45" s="26" customForma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</row>
    <row r="538" spans="1:45" s="26" customForma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</row>
    <row r="539" spans="1:45" s="26" customForma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</row>
    <row r="540" spans="1:45" s="26" customForma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</row>
    <row r="541" spans="1:45" s="26" customForma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</row>
    <row r="542" spans="1:45" s="26" customForma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</row>
    <row r="543" spans="1:45" s="26" customForma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</row>
    <row r="544" spans="1:45" s="26" customForma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</row>
    <row r="545" spans="1:45" s="26" customForma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</row>
    <row r="546" spans="1:45" s="26" customForma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</row>
    <row r="547" spans="1:45" s="26" customForma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</row>
    <row r="548" spans="1:45" s="26" customForma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</row>
    <row r="549" spans="1:45" s="26" customForma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</row>
    <row r="550" spans="1:45" s="26" customForma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</row>
    <row r="551" spans="1:45" s="26" customForma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</row>
    <row r="552" spans="1:45" s="26" customForma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</row>
    <row r="553" spans="1:45" s="26" customForma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</row>
    <row r="554" spans="1:45" s="26" customForma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</row>
    <row r="555" spans="1:45" s="26" customForma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</row>
    <row r="556" spans="1:45" s="26" customForma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</row>
    <row r="557" spans="1:45" s="26" customForma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</row>
    <row r="558" spans="1:45" s="26" customForma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</row>
    <row r="559" spans="1:45" s="26" customForma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</row>
    <row r="560" spans="1:45" s="26" customForma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</row>
    <row r="561" spans="1:45" s="26" customForma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</row>
    <row r="562" spans="1:45" s="26" customForma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</row>
    <row r="563" spans="1:45" s="26" customForma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</row>
    <row r="564" spans="1:45" s="26" customForma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</row>
    <row r="565" spans="1:45" s="26" customForma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</row>
    <row r="566" spans="1:45" s="26" customForma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</row>
    <row r="567" spans="1:45" s="26" customForma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</row>
    <row r="568" spans="1:45" s="26" customForma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</row>
    <row r="569" spans="1:45" s="26" customForma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</row>
    <row r="570" spans="1:45" s="26" customForma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</row>
    <row r="571" spans="1:45" s="26" customForma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</row>
    <row r="572" spans="1:45" s="26" customForma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</row>
    <row r="573" spans="1:45" s="26" customForma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</row>
    <row r="574" spans="1:45" s="26" customForma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</row>
    <row r="575" spans="1:45" s="26" customForma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</row>
    <row r="576" spans="1:45" s="26" customForma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</row>
    <row r="577" spans="1:45" s="26" customForma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</row>
    <row r="578" spans="1:45" s="26" customForma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</row>
    <row r="579" spans="1:45" s="26" customForma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</row>
    <row r="580" spans="1:45" s="26" customForma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</row>
    <row r="581" spans="1:45" s="26" customForma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</row>
  </sheetData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T750"/>
  <sheetViews>
    <sheetView showGridLines="0" showRowColHeaders="0" zoomScale="80" zoomScaleNormal="80" workbookViewId="0">
      <selection activeCell="G2" sqref="G2"/>
    </sheetView>
  </sheetViews>
  <sheetFormatPr defaultRowHeight="13.5"/>
  <cols>
    <col min="1" max="2" width="11.625" style="1" bestFit="1" customWidth="1"/>
    <col min="3" max="4" width="4.75" style="1" customWidth="1"/>
    <col min="5" max="5" width="5.375" style="1" customWidth="1"/>
    <col min="6" max="6" width="5.25" style="1" bestFit="1" customWidth="1"/>
    <col min="7" max="8" width="13.875" style="1" bestFit="1" customWidth="1"/>
    <col min="9" max="9" width="6.5" style="1" customWidth="1"/>
    <col min="10" max="10" width="18.375" style="1" bestFit="1" customWidth="1"/>
    <col min="11" max="11" width="19.375" style="31" bestFit="1" customWidth="1"/>
    <col min="12" max="13" width="6.5" style="1" customWidth="1"/>
    <col min="14" max="14" width="18.375" style="34" bestFit="1" customWidth="1"/>
    <col min="15" max="15" width="18.375" style="34" customWidth="1"/>
    <col min="16" max="16" width="19.25" style="1" bestFit="1" customWidth="1"/>
    <col min="17" max="17" width="21" style="31" customWidth="1"/>
    <col min="18" max="18" width="18.375" style="31" bestFit="1" customWidth="1"/>
    <col min="19" max="19" width="6.5" style="1" customWidth="1"/>
    <col min="20" max="20" width="4.125" style="1" customWidth="1"/>
    <col min="21" max="21" width="6.5" style="1" customWidth="1"/>
    <col min="22" max="22" width="20.5" style="31" bestFit="1" customWidth="1"/>
    <col min="23" max="46" width="6.5" style="1" customWidth="1"/>
    <col min="47" max="16384" width="9" style="17"/>
  </cols>
  <sheetData>
    <row r="1" spans="1:16">
      <c r="A1" s="22" t="s">
        <v>332</v>
      </c>
      <c r="F1" s="1" t="s">
        <v>451</v>
      </c>
      <c r="N1" s="32"/>
      <c r="O1" s="35" t="s">
        <v>392</v>
      </c>
    </row>
    <row r="2" spans="1:16">
      <c r="F2" s="1">
        <f>MAX(F4:F13)</f>
        <v>3</v>
      </c>
      <c r="N2" s="32"/>
      <c r="O2" s="35" t="s">
        <v>394</v>
      </c>
    </row>
    <row r="3" spans="1:16">
      <c r="A3" s="1" t="s">
        <v>440</v>
      </c>
      <c r="B3" s="1" t="s">
        <v>441</v>
      </c>
      <c r="C3" s="28" t="s">
        <v>340</v>
      </c>
      <c r="E3" s="1" t="s">
        <v>396</v>
      </c>
      <c r="F3" s="1" t="s">
        <v>444</v>
      </c>
      <c r="G3" s="1" t="s">
        <v>337</v>
      </c>
      <c r="H3" s="1" t="s">
        <v>338</v>
      </c>
      <c r="I3" s="1" t="s">
        <v>342</v>
      </c>
      <c r="J3" s="1" t="s">
        <v>339</v>
      </c>
      <c r="K3" s="31" t="s">
        <v>343</v>
      </c>
      <c r="L3" s="27" t="s">
        <v>344</v>
      </c>
      <c r="M3" s="27" t="s">
        <v>345</v>
      </c>
      <c r="N3" s="33"/>
      <c r="O3" s="36"/>
      <c r="P3" s="17" t="s">
        <v>346</v>
      </c>
    </row>
    <row r="4" spans="1:16">
      <c r="A4" s="1" t="s">
        <v>480</v>
      </c>
      <c r="C4" s="1">
        <v>3</v>
      </c>
      <c r="E4" s="1">
        <v>1</v>
      </c>
      <c r="F4" s="1">
        <v>3</v>
      </c>
      <c r="G4" s="1" t="str">
        <f t="shared" ref="G4:G13" ca="1" si="0">IF(LEFT(A4,F4)="0",INT(RAND()*9+1),LEFT(A4,F4))</f>
        <v>657</v>
      </c>
      <c r="H4" s="1" t="str">
        <f ca="1">IF(LEFT(G4,1)="0",RIGHT(G4,LEN(G4)-1)&amp;LEFT(G4,1),G4)</f>
        <v>657</v>
      </c>
      <c r="I4" s="1">
        <f ca="1">VALUE(LEFT(H4,1))</f>
        <v>6</v>
      </c>
      <c r="J4" s="1" t="str">
        <f ca="1">H4</f>
        <v>657</v>
      </c>
      <c r="K4" s="31" t="str">
        <f ca="1">J4</f>
        <v>657</v>
      </c>
      <c r="L4" s="29"/>
      <c r="M4" s="1">
        <f>C4</f>
        <v>3</v>
      </c>
      <c r="N4" s="34" t="str">
        <f ca="1">IF(D4=1,R4,J4)</f>
        <v>657</v>
      </c>
      <c r="O4" s="37" t="s">
        <v>1080</v>
      </c>
    </row>
    <row r="5" spans="1:16">
      <c r="A5" s="1" t="s">
        <v>481</v>
      </c>
      <c r="E5" s="1">
        <v>2</v>
      </c>
      <c r="F5" s="1">
        <v>3</v>
      </c>
      <c r="G5" s="1" t="str">
        <f t="shared" ca="1" si="0"/>
        <v>213</v>
      </c>
      <c r="H5" s="1" t="str">
        <f t="shared" ref="H5:H13" ca="1" si="1">IF(LEFT(G5,1)="0",RIGHT(G5,LEN(G5)-1)&amp;LEFT(G5,1),G5)</f>
        <v>213</v>
      </c>
      <c r="I5" s="1">
        <f t="shared" ref="I5:I13" ca="1" si="2">VALUE(LEFT(H5,1))</f>
        <v>2</v>
      </c>
      <c r="J5" s="1" t="str">
        <f ca="1">IF(M4=3,H5,IF(L4=2,H5,IF(AND(INT(RAND()*2)=0,K4-H5&gt;=0),H5*(-1),H5)))</f>
        <v>213</v>
      </c>
      <c r="K5" s="31">
        <f ca="1">K4+J5</f>
        <v>870</v>
      </c>
      <c r="L5" s="29">
        <f t="shared" ref="L5:L13" ca="1" si="3">IF(J5&lt;0,L4+1,0)</f>
        <v>0</v>
      </c>
      <c r="M5" s="1">
        <f ca="1">IF(J5&lt;0,M4+1,M4)</f>
        <v>3</v>
      </c>
      <c r="N5" s="34" t="str">
        <f t="shared" ref="N5:N13" ca="1" si="4">IF(D5=1,R5,J5)</f>
        <v>213</v>
      </c>
      <c r="O5" s="37" t="s">
        <v>1081</v>
      </c>
    </row>
    <row r="6" spans="1:16">
      <c r="A6" s="1" t="s">
        <v>482</v>
      </c>
      <c r="E6" s="1">
        <v>3</v>
      </c>
      <c r="F6" s="1">
        <v>3</v>
      </c>
      <c r="G6" s="1" t="str">
        <f t="shared" ca="1" si="0"/>
        <v>324</v>
      </c>
      <c r="H6" s="1" t="str">
        <f t="shared" ca="1" si="1"/>
        <v>324</v>
      </c>
      <c r="I6" s="1">
        <f t="shared" ca="1" si="2"/>
        <v>3</v>
      </c>
      <c r="J6" s="1" t="str">
        <f ca="1">IF(M5=3,H6,IF(L5=2,H6,IF(AND(INT(RAND()*2)=0,K5-H6&gt;=0),H6*(-1),H6)))</f>
        <v>324</v>
      </c>
      <c r="K6" s="31">
        <f t="shared" ref="K6:K14" ca="1" si="5">K5+J6</f>
        <v>1194</v>
      </c>
      <c r="L6" s="29">
        <f t="shared" ca="1" si="3"/>
        <v>0</v>
      </c>
      <c r="M6" s="1">
        <f t="shared" ref="M6:M13" ca="1" si="6">IF(J6&lt;0,M5+1,M5)</f>
        <v>3</v>
      </c>
      <c r="N6" s="34" t="str">
        <f t="shared" ca="1" si="4"/>
        <v>324</v>
      </c>
      <c r="O6" s="37" t="s">
        <v>1082</v>
      </c>
    </row>
    <row r="7" spans="1:16">
      <c r="A7" s="1" t="s">
        <v>483</v>
      </c>
      <c r="E7" s="1">
        <v>4</v>
      </c>
      <c r="F7" s="1">
        <v>3</v>
      </c>
      <c r="G7" s="1" t="str">
        <f t="shared" ca="1" si="0"/>
        <v>980</v>
      </c>
      <c r="H7" s="1" t="str">
        <f t="shared" ca="1" si="1"/>
        <v>980</v>
      </c>
      <c r="I7" s="1">
        <f t="shared" ca="1" si="2"/>
        <v>9</v>
      </c>
      <c r="J7" s="1" t="str">
        <f ca="1">IF(M6=3,H7,IF(L6=2,H7,IF(AND(INT(RAND()*2)=0,K6-H7&gt;=0),H7*(-1),H7)))</f>
        <v>980</v>
      </c>
      <c r="K7" s="31">
        <f t="shared" ca="1" si="5"/>
        <v>2174</v>
      </c>
      <c r="L7" s="29">
        <f t="shared" ca="1" si="3"/>
        <v>0</v>
      </c>
      <c r="M7" s="1">
        <f t="shared" ca="1" si="6"/>
        <v>3</v>
      </c>
      <c r="N7" s="34" t="str">
        <f t="shared" ca="1" si="4"/>
        <v>980</v>
      </c>
      <c r="O7" s="37" t="s">
        <v>1083</v>
      </c>
    </row>
    <row r="8" spans="1:16">
      <c r="A8" s="1" t="s">
        <v>484</v>
      </c>
      <c r="E8" s="1">
        <v>5</v>
      </c>
      <c r="F8" s="1">
        <v>3</v>
      </c>
      <c r="G8" s="1" t="str">
        <f t="shared" ca="1" si="0"/>
        <v>546</v>
      </c>
      <c r="H8" s="1" t="str">
        <f t="shared" ca="1" si="1"/>
        <v>546</v>
      </c>
      <c r="I8" s="1">
        <f t="shared" ca="1" si="2"/>
        <v>5</v>
      </c>
      <c r="J8" s="30" t="str">
        <f ca="1">IF(OR(M7=3,L7=2,M7=2),H8,IF(AND(INT(RAND()*2)=0,K7-H8&gt;=0),H8*(-1),H8))</f>
        <v>546</v>
      </c>
      <c r="K8" s="31">
        <f t="shared" ca="1" si="5"/>
        <v>2720</v>
      </c>
      <c r="L8" s="29">
        <f t="shared" ca="1" si="3"/>
        <v>0</v>
      </c>
      <c r="M8" s="1">
        <f t="shared" ca="1" si="6"/>
        <v>3</v>
      </c>
      <c r="N8" s="34" t="str">
        <f t="shared" ca="1" si="4"/>
        <v>546</v>
      </c>
      <c r="O8" s="37" t="s">
        <v>1084</v>
      </c>
    </row>
    <row r="9" spans="1:16">
      <c r="A9" s="1" t="s">
        <v>485</v>
      </c>
      <c r="E9" s="1">
        <v>6</v>
      </c>
      <c r="F9" s="1">
        <v>3</v>
      </c>
      <c r="G9" s="1" t="str">
        <f t="shared" ca="1" si="0"/>
        <v>768</v>
      </c>
      <c r="H9" s="1" t="str">
        <f t="shared" ca="1" si="1"/>
        <v>768</v>
      </c>
      <c r="I9" s="1">
        <f t="shared" ca="1" si="2"/>
        <v>7</v>
      </c>
      <c r="J9" s="30" t="str">
        <f ca="1">IF(OR(M8=3,L8=2,M8=2),H9,IF(AND(INT(RAND()*2)=0,K8-H9&gt;=0),H9*(-1),H9))</f>
        <v>768</v>
      </c>
      <c r="K9" s="31">
        <f t="shared" ca="1" si="5"/>
        <v>3488</v>
      </c>
      <c r="L9" s="29">
        <f t="shared" ca="1" si="3"/>
        <v>0</v>
      </c>
      <c r="M9" s="1">
        <f t="shared" ca="1" si="6"/>
        <v>3</v>
      </c>
      <c r="N9" s="34" t="str">
        <f t="shared" ca="1" si="4"/>
        <v>768</v>
      </c>
      <c r="O9" s="37" t="s">
        <v>1085</v>
      </c>
    </row>
    <row r="10" spans="1:16">
      <c r="A10" s="1" t="s">
        <v>486</v>
      </c>
      <c r="E10" s="1">
        <v>7</v>
      </c>
      <c r="F10" s="1">
        <v>3</v>
      </c>
      <c r="G10" s="1" t="str">
        <f t="shared" ca="1" si="0"/>
        <v>102</v>
      </c>
      <c r="H10" s="1" t="str">
        <f t="shared" ca="1" si="1"/>
        <v>102</v>
      </c>
      <c r="I10" s="1">
        <f t="shared" ca="1" si="2"/>
        <v>1</v>
      </c>
      <c r="J10" s="30" t="str">
        <f ca="1">IF(OR(M9=3,L9=2,M9=2),H10,IF(AND(INT(RAND()*2)=0,K9-H10&gt;=0),H10*(-1),H10))</f>
        <v>102</v>
      </c>
      <c r="K10" s="31">
        <f t="shared" ca="1" si="5"/>
        <v>3590</v>
      </c>
      <c r="L10" s="29">
        <f t="shared" ca="1" si="3"/>
        <v>0</v>
      </c>
      <c r="M10" s="1">
        <f t="shared" ca="1" si="6"/>
        <v>3</v>
      </c>
      <c r="N10" s="34" t="str">
        <f t="shared" ca="1" si="4"/>
        <v>102</v>
      </c>
      <c r="O10" s="37" t="s">
        <v>1086</v>
      </c>
    </row>
    <row r="11" spans="1:16">
      <c r="A11" s="1" t="s">
        <v>487</v>
      </c>
      <c r="E11" s="1">
        <v>8</v>
      </c>
      <c r="F11" s="1">
        <v>3</v>
      </c>
      <c r="G11" s="1" t="str">
        <f t="shared" ca="1" si="0"/>
        <v>879</v>
      </c>
      <c r="H11" s="1" t="str">
        <f t="shared" ca="1" si="1"/>
        <v>879</v>
      </c>
      <c r="I11" s="1">
        <f t="shared" ca="1" si="2"/>
        <v>8</v>
      </c>
      <c r="J11" s="30" t="str">
        <f ca="1">IF(OR(M10=3,L10=2),H11,IF(OR(AND(INT(RAND()*2)=0,K10-H11&gt;=0),M10&lt;=2),H11*(-1),H11))</f>
        <v>879</v>
      </c>
      <c r="K11" s="31">
        <f t="shared" ca="1" si="5"/>
        <v>4469</v>
      </c>
      <c r="L11" s="29">
        <f t="shared" ca="1" si="3"/>
        <v>0</v>
      </c>
      <c r="M11" s="1">
        <f t="shared" ca="1" si="6"/>
        <v>3</v>
      </c>
      <c r="N11" s="34" t="str">
        <f t="shared" ca="1" si="4"/>
        <v>879</v>
      </c>
      <c r="O11" s="37" t="s">
        <v>1087</v>
      </c>
    </row>
    <row r="12" spans="1:16">
      <c r="A12" s="1" t="s">
        <v>488</v>
      </c>
      <c r="E12" s="1">
        <v>9</v>
      </c>
      <c r="F12" s="1">
        <v>3</v>
      </c>
      <c r="G12" s="1" t="str">
        <f t="shared" ca="1" si="0"/>
        <v>091</v>
      </c>
      <c r="H12" s="1" t="str">
        <f t="shared" ca="1" si="1"/>
        <v>910</v>
      </c>
      <c r="I12" s="1">
        <f t="shared" ca="1" si="2"/>
        <v>9</v>
      </c>
      <c r="J12" s="30" t="str">
        <f ca="1">IF(M11=3,H12,IF(OR(AND(INT(RAND()*2)=0,K11-H12&gt;=0),M11=2),H12*(-1),H12))</f>
        <v>910</v>
      </c>
      <c r="K12" s="31">
        <f t="shared" ca="1" si="5"/>
        <v>5379</v>
      </c>
      <c r="L12" s="29">
        <f t="shared" ca="1" si="3"/>
        <v>0</v>
      </c>
      <c r="M12" s="1">
        <f t="shared" ca="1" si="6"/>
        <v>3</v>
      </c>
      <c r="N12" s="34" t="str">
        <f t="shared" ca="1" si="4"/>
        <v>910</v>
      </c>
      <c r="O12" s="37" t="s">
        <v>1088</v>
      </c>
    </row>
    <row r="13" spans="1:16">
      <c r="A13" s="1" t="s">
        <v>489</v>
      </c>
      <c r="E13" s="1">
        <v>10</v>
      </c>
      <c r="F13" s="1">
        <v>3</v>
      </c>
      <c r="G13" s="1" t="str">
        <f t="shared" ca="1" si="0"/>
        <v>435</v>
      </c>
      <c r="H13" s="1" t="str">
        <f t="shared" ca="1" si="1"/>
        <v>435</v>
      </c>
      <c r="I13" s="1">
        <f t="shared" ca="1" si="2"/>
        <v>4</v>
      </c>
      <c r="J13" s="30" t="str">
        <f ca="1">IF(M12=3,H13,IF(OR(AND(INT(RAND()*2)=0,K12-H13&gt;=0),M12=2),H13*(-1),H13))</f>
        <v>435</v>
      </c>
      <c r="K13" s="31">
        <f t="shared" ca="1" si="5"/>
        <v>5814</v>
      </c>
      <c r="L13" s="29">
        <f t="shared" ca="1" si="3"/>
        <v>0</v>
      </c>
      <c r="M13" s="1">
        <f t="shared" ca="1" si="6"/>
        <v>3</v>
      </c>
      <c r="N13" s="34" t="str">
        <f t="shared" ca="1" si="4"/>
        <v>435</v>
      </c>
      <c r="O13" s="37" t="s">
        <v>1089</v>
      </c>
    </row>
    <row r="14" spans="1:16">
      <c r="K14" s="31">
        <f t="shared" ca="1" si="5"/>
        <v>5814</v>
      </c>
      <c r="O14" s="37"/>
    </row>
    <row r="15" spans="1:16">
      <c r="O15" s="37"/>
    </row>
    <row r="16" spans="1:16">
      <c r="A16" s="22" t="s">
        <v>333</v>
      </c>
      <c r="F16" s="1" t="s">
        <v>451</v>
      </c>
      <c r="O16" s="37"/>
    </row>
    <row r="17" spans="1:16">
      <c r="F17" s="1">
        <f>MAX(F19:F28)</f>
        <v>3</v>
      </c>
      <c r="O17" s="37"/>
    </row>
    <row r="18" spans="1:16">
      <c r="A18" s="1" t="s">
        <v>440</v>
      </c>
      <c r="B18" s="1" t="s">
        <v>441</v>
      </c>
      <c r="E18" s="1" t="s">
        <v>396</v>
      </c>
      <c r="F18" s="1" t="s">
        <v>444</v>
      </c>
      <c r="G18" s="1" t="s">
        <v>337</v>
      </c>
      <c r="H18" s="1" t="s">
        <v>338</v>
      </c>
      <c r="I18" s="1" t="s">
        <v>342</v>
      </c>
      <c r="J18" s="1" t="s">
        <v>339</v>
      </c>
      <c r="K18" s="31" t="s">
        <v>343</v>
      </c>
      <c r="L18" s="27" t="s">
        <v>344</v>
      </c>
      <c r="M18" s="27" t="s">
        <v>345</v>
      </c>
      <c r="N18" s="33"/>
      <c r="O18" s="36"/>
      <c r="P18" s="17"/>
    </row>
    <row r="19" spans="1:16">
      <c r="A19" s="1" t="s">
        <v>490</v>
      </c>
      <c r="C19" s="1">
        <f ca="1">IF(INT(RAND()*2)=0,0,3)</f>
        <v>3</v>
      </c>
      <c r="E19" s="1">
        <v>1</v>
      </c>
      <c r="F19" s="1">
        <v>3</v>
      </c>
      <c r="G19" s="1" t="str">
        <f t="shared" ref="G19:G28" ca="1" si="7">IF(LEFT(A19,F19)="0",INT(RAND()*9+1),LEFT(A19,F19))</f>
        <v>093</v>
      </c>
      <c r="H19" s="1" t="str">
        <f ca="1">IF(LEFT(G19,1)="0",RIGHT(G19,LEN(G19)-1)&amp;LEFT(G19,1),G19)</f>
        <v>930</v>
      </c>
      <c r="I19" s="1">
        <f ca="1">VALUE(LEFT(H19,1))</f>
        <v>9</v>
      </c>
      <c r="J19" s="1" t="str">
        <f ca="1">H19</f>
        <v>930</v>
      </c>
      <c r="K19" s="31" t="str">
        <f ca="1">J19</f>
        <v>930</v>
      </c>
      <c r="L19" s="29"/>
      <c r="M19" s="1">
        <f ca="1">C19</f>
        <v>3</v>
      </c>
      <c r="N19" s="34" t="str">
        <f ca="1">IF(D19=1,R19,J19)</f>
        <v>930</v>
      </c>
      <c r="O19" s="37" t="s">
        <v>1090</v>
      </c>
    </row>
    <row r="20" spans="1:16">
      <c r="A20" s="1" t="s">
        <v>491</v>
      </c>
      <c r="E20" s="1">
        <v>2</v>
      </c>
      <c r="F20" s="1">
        <v>3</v>
      </c>
      <c r="G20" s="1" t="str">
        <f t="shared" ca="1" si="7"/>
        <v>548</v>
      </c>
      <c r="H20" s="1" t="str">
        <f t="shared" ref="H20:H28" ca="1" si="8">IF(LEFT(G20,1)="0",RIGHT(G20,LEN(G20)-1)&amp;LEFT(G20,1),G20)</f>
        <v>548</v>
      </c>
      <c r="I20" s="1">
        <f t="shared" ref="I20:I28" ca="1" si="9">VALUE(LEFT(H20,1))</f>
        <v>5</v>
      </c>
      <c r="J20" s="1" t="str">
        <f ca="1">IF(M19=3,H20,IF(L19=2,H20,IF(AND(INT(RAND()*2)=0,K19-H20&gt;=0),H20*(-1),H20)))</f>
        <v>548</v>
      </c>
      <c r="K20" s="31">
        <f ca="1">K19+J20</f>
        <v>1478</v>
      </c>
      <c r="L20" s="29">
        <f t="shared" ref="L20:L28" ca="1" si="10">IF(J20&lt;0,L19+1,0)</f>
        <v>0</v>
      </c>
      <c r="M20" s="1">
        <f ca="1">IF(J20&lt;0,M19+1,M19)</f>
        <v>3</v>
      </c>
      <c r="N20" s="34" t="str">
        <f t="shared" ref="N20:N28" ca="1" si="11">IF(D20=1,R20,J20)</f>
        <v>548</v>
      </c>
      <c r="O20" s="37">
        <v>-548</v>
      </c>
    </row>
    <row r="21" spans="1:16">
      <c r="A21" s="1" t="s">
        <v>492</v>
      </c>
      <c r="E21" s="1">
        <v>3</v>
      </c>
      <c r="F21" s="1">
        <v>3</v>
      </c>
      <c r="G21" s="1" t="str">
        <f t="shared" ca="1" si="7"/>
        <v>982</v>
      </c>
      <c r="H21" s="1" t="str">
        <f t="shared" ca="1" si="8"/>
        <v>982</v>
      </c>
      <c r="I21" s="1">
        <f t="shared" ca="1" si="9"/>
        <v>9</v>
      </c>
      <c r="J21" s="1" t="str">
        <f ca="1">IF(M20=3,H21,IF(L20=2,H21,IF(AND(INT(RAND()*2)=0,K20-H21&gt;=0),H21*(-1),H21)))</f>
        <v>982</v>
      </c>
      <c r="K21" s="31">
        <f t="shared" ref="K21:K29" ca="1" si="12">K20+J21</f>
        <v>2460</v>
      </c>
      <c r="L21" s="29">
        <f t="shared" ca="1" si="10"/>
        <v>0</v>
      </c>
      <c r="M21" s="1">
        <f t="shared" ref="M21:M28" ca="1" si="13">IF(J21&lt;0,M20+1,M20)</f>
        <v>3</v>
      </c>
      <c r="N21" s="34" t="str">
        <f t="shared" ca="1" si="11"/>
        <v>982</v>
      </c>
      <c r="O21" s="37" t="s">
        <v>1091</v>
      </c>
    </row>
    <row r="22" spans="1:16">
      <c r="A22" s="1" t="s">
        <v>493</v>
      </c>
      <c r="E22" s="1">
        <v>4</v>
      </c>
      <c r="F22" s="1">
        <v>3</v>
      </c>
      <c r="G22" s="1" t="str">
        <f t="shared" ca="1" si="7"/>
        <v>215</v>
      </c>
      <c r="H22" s="1" t="str">
        <f t="shared" ca="1" si="8"/>
        <v>215</v>
      </c>
      <c r="I22" s="1">
        <f t="shared" ca="1" si="9"/>
        <v>2</v>
      </c>
      <c r="J22" s="1" t="str">
        <f ca="1">IF(M21=3,H22,IF(L21=2,H22,IF(AND(INT(RAND()*2)=0,K21-H22&gt;=0),H22*(-1),H22)))</f>
        <v>215</v>
      </c>
      <c r="K22" s="31">
        <f t="shared" ca="1" si="12"/>
        <v>2675</v>
      </c>
      <c r="L22" s="29">
        <f t="shared" ca="1" si="10"/>
        <v>0</v>
      </c>
      <c r="M22" s="1">
        <f t="shared" ca="1" si="13"/>
        <v>3</v>
      </c>
      <c r="N22" s="34" t="str">
        <f t="shared" ca="1" si="11"/>
        <v>215</v>
      </c>
      <c r="O22" s="37" t="s">
        <v>1092</v>
      </c>
    </row>
    <row r="23" spans="1:16">
      <c r="A23" s="1" t="s">
        <v>494</v>
      </c>
      <c r="E23" s="1">
        <v>5</v>
      </c>
      <c r="F23" s="1">
        <v>3</v>
      </c>
      <c r="G23" s="1" t="str">
        <f t="shared" ca="1" si="7"/>
        <v>659</v>
      </c>
      <c r="H23" s="1" t="str">
        <f t="shared" ca="1" si="8"/>
        <v>659</v>
      </c>
      <c r="I23" s="1">
        <f t="shared" ca="1" si="9"/>
        <v>6</v>
      </c>
      <c r="J23" s="30" t="str">
        <f ca="1">IF(OR(M22=3,L22=2,M22=2),H23,IF(AND(INT(RAND()*2)=0,K22-H23&gt;=0),H23*(-1),H23))</f>
        <v>659</v>
      </c>
      <c r="K23" s="31">
        <f t="shared" ca="1" si="12"/>
        <v>3334</v>
      </c>
      <c r="L23" s="29">
        <f t="shared" ca="1" si="10"/>
        <v>0</v>
      </c>
      <c r="M23" s="1">
        <f t="shared" ca="1" si="13"/>
        <v>3</v>
      </c>
      <c r="N23" s="34" t="str">
        <f t="shared" ca="1" si="11"/>
        <v>659</v>
      </c>
      <c r="O23" s="37" t="s">
        <v>1093</v>
      </c>
    </row>
    <row r="24" spans="1:16">
      <c r="A24" s="1" t="s">
        <v>495</v>
      </c>
      <c r="E24" s="1">
        <v>6</v>
      </c>
      <c r="F24" s="1">
        <v>3</v>
      </c>
      <c r="G24" s="1" t="str">
        <f t="shared" ca="1" si="7"/>
        <v>326</v>
      </c>
      <c r="H24" s="1" t="str">
        <f t="shared" ca="1" si="8"/>
        <v>326</v>
      </c>
      <c r="I24" s="1">
        <f t="shared" ca="1" si="9"/>
        <v>3</v>
      </c>
      <c r="J24" s="30" t="str">
        <f ca="1">IF(OR(M23=3,L23=2,M23=2),H24,IF(AND(INT(RAND()*2)=0,K23-H24&gt;=0),H24*(-1),H24))</f>
        <v>326</v>
      </c>
      <c r="K24" s="31">
        <f t="shared" ca="1" si="12"/>
        <v>3660</v>
      </c>
      <c r="L24" s="29">
        <f t="shared" ca="1" si="10"/>
        <v>0</v>
      </c>
      <c r="M24" s="1">
        <f t="shared" ca="1" si="13"/>
        <v>3</v>
      </c>
      <c r="N24" s="34" t="str">
        <f t="shared" ca="1" si="11"/>
        <v>326</v>
      </c>
      <c r="O24" s="37">
        <v>-326</v>
      </c>
    </row>
    <row r="25" spans="1:16">
      <c r="A25" s="1" t="s">
        <v>496</v>
      </c>
      <c r="E25" s="1">
        <v>7</v>
      </c>
      <c r="F25" s="1">
        <v>3</v>
      </c>
      <c r="G25" s="1" t="str">
        <f t="shared" ca="1" si="7"/>
        <v>437</v>
      </c>
      <c r="H25" s="1" t="str">
        <f t="shared" ca="1" si="8"/>
        <v>437</v>
      </c>
      <c r="I25" s="1">
        <f t="shared" ca="1" si="9"/>
        <v>4</v>
      </c>
      <c r="J25" s="30" t="str">
        <f ca="1">IF(OR(M24=3,L24=2,M24=2),H25,IF(AND(INT(RAND()*2)=0,K24-H25&gt;=0),H25*(-1),H25))</f>
        <v>437</v>
      </c>
      <c r="K25" s="31">
        <f t="shared" ca="1" si="12"/>
        <v>4097</v>
      </c>
      <c r="L25" s="29">
        <f t="shared" ca="1" si="10"/>
        <v>0</v>
      </c>
      <c r="M25" s="1">
        <f t="shared" ca="1" si="13"/>
        <v>3</v>
      </c>
      <c r="N25" s="34" t="str">
        <f t="shared" ca="1" si="11"/>
        <v>437</v>
      </c>
      <c r="O25" s="37" t="s">
        <v>1094</v>
      </c>
    </row>
    <row r="26" spans="1:16">
      <c r="A26" s="1" t="s">
        <v>497</v>
      </c>
      <c r="E26" s="1">
        <v>8</v>
      </c>
      <c r="F26" s="1">
        <v>3</v>
      </c>
      <c r="G26" s="1" t="str">
        <f t="shared" ca="1" si="7"/>
        <v>760</v>
      </c>
      <c r="H26" s="1" t="str">
        <f t="shared" ca="1" si="8"/>
        <v>760</v>
      </c>
      <c r="I26" s="1">
        <f t="shared" ca="1" si="9"/>
        <v>7</v>
      </c>
      <c r="J26" s="30" t="str">
        <f ca="1">IF(OR(M25=3,L25=2),H26,IF(OR(AND(INT(RAND()*2)=0,K25-H26&gt;=0),M25&lt;=2),H26*(-1),H26))</f>
        <v>760</v>
      </c>
      <c r="K26" s="31">
        <f t="shared" ca="1" si="12"/>
        <v>4857</v>
      </c>
      <c r="L26" s="29">
        <f t="shared" ca="1" si="10"/>
        <v>0</v>
      </c>
      <c r="M26" s="1">
        <f t="shared" ca="1" si="13"/>
        <v>3</v>
      </c>
      <c r="N26" s="34" t="str">
        <f t="shared" ca="1" si="11"/>
        <v>760</v>
      </c>
      <c r="O26" s="37">
        <v>-760</v>
      </c>
    </row>
    <row r="27" spans="1:16">
      <c r="A27" s="1" t="s">
        <v>498</v>
      </c>
      <c r="E27" s="1">
        <v>9</v>
      </c>
      <c r="F27" s="1">
        <v>3</v>
      </c>
      <c r="G27" s="1" t="str">
        <f t="shared" ca="1" si="7"/>
        <v>104</v>
      </c>
      <c r="H27" s="1" t="str">
        <f t="shared" ca="1" si="8"/>
        <v>104</v>
      </c>
      <c r="I27" s="1">
        <f t="shared" ca="1" si="9"/>
        <v>1</v>
      </c>
      <c r="J27" s="30" t="str">
        <f ca="1">IF(M26=3,H27,IF(OR(AND(INT(RAND()*2)=0,K26-H27&gt;=0),M26=2),H27*(-1),H27))</f>
        <v>104</v>
      </c>
      <c r="K27" s="31">
        <f t="shared" ca="1" si="12"/>
        <v>4961</v>
      </c>
      <c r="L27" s="29">
        <f t="shared" ca="1" si="10"/>
        <v>0</v>
      </c>
      <c r="M27" s="1">
        <f t="shared" ca="1" si="13"/>
        <v>3</v>
      </c>
      <c r="N27" s="34" t="str">
        <f t="shared" ca="1" si="11"/>
        <v>104</v>
      </c>
      <c r="O27" s="37" t="s">
        <v>1095</v>
      </c>
    </row>
    <row r="28" spans="1:16">
      <c r="A28" s="1" t="s">
        <v>499</v>
      </c>
      <c r="E28" s="1">
        <v>10</v>
      </c>
      <c r="F28" s="1">
        <v>3</v>
      </c>
      <c r="G28" s="1" t="str">
        <f t="shared" ca="1" si="7"/>
        <v>871</v>
      </c>
      <c r="H28" s="1" t="str">
        <f t="shared" ca="1" si="8"/>
        <v>871</v>
      </c>
      <c r="I28" s="1">
        <f t="shared" ca="1" si="9"/>
        <v>8</v>
      </c>
      <c r="J28" s="30" t="str">
        <f ca="1">IF(M27=3,H28,IF(OR(AND(INT(RAND()*2)=0,K27-H28&gt;=0),M27=2),H28*(-1),H28))</f>
        <v>871</v>
      </c>
      <c r="K28" s="31">
        <f t="shared" ca="1" si="12"/>
        <v>5832</v>
      </c>
      <c r="L28" s="29">
        <f t="shared" ca="1" si="10"/>
        <v>0</v>
      </c>
      <c r="M28" s="1">
        <f t="shared" ca="1" si="13"/>
        <v>3</v>
      </c>
      <c r="N28" s="34" t="str">
        <f t="shared" ca="1" si="11"/>
        <v>871</v>
      </c>
      <c r="O28" s="37" t="s">
        <v>1096</v>
      </c>
    </row>
    <row r="29" spans="1:16">
      <c r="K29" s="31">
        <f t="shared" ca="1" si="12"/>
        <v>5832</v>
      </c>
      <c r="O29" s="37"/>
    </row>
    <row r="30" spans="1:16">
      <c r="O30" s="37"/>
    </row>
    <row r="31" spans="1:16">
      <c r="A31" s="22" t="s">
        <v>334</v>
      </c>
      <c r="F31" s="1" t="s">
        <v>451</v>
      </c>
      <c r="O31" s="37"/>
    </row>
    <row r="32" spans="1:16">
      <c r="F32" s="1">
        <f>MAX(F34:F43)</f>
        <v>3</v>
      </c>
      <c r="O32" s="37"/>
    </row>
    <row r="33" spans="1:16">
      <c r="A33" s="1" t="s">
        <v>440</v>
      </c>
      <c r="B33" s="1" t="s">
        <v>441</v>
      </c>
      <c r="E33" s="1" t="s">
        <v>396</v>
      </c>
      <c r="F33" s="1" t="s">
        <v>444</v>
      </c>
      <c r="G33" s="1" t="s">
        <v>337</v>
      </c>
      <c r="H33" s="1" t="s">
        <v>338</v>
      </c>
      <c r="I33" s="1" t="s">
        <v>342</v>
      </c>
      <c r="J33" s="1" t="s">
        <v>339</v>
      </c>
      <c r="K33" s="31" t="s">
        <v>343</v>
      </c>
      <c r="L33" s="27" t="s">
        <v>344</v>
      </c>
      <c r="M33" s="27" t="s">
        <v>345</v>
      </c>
      <c r="N33" s="33"/>
      <c r="O33" s="36"/>
      <c r="P33" s="17"/>
    </row>
    <row r="34" spans="1:16">
      <c r="A34" s="1" t="s">
        <v>500</v>
      </c>
      <c r="C34" s="1">
        <f ca="1">IF(C19=3,0,3)</f>
        <v>0</v>
      </c>
      <c r="E34" s="1">
        <v>1</v>
      </c>
      <c r="F34" s="1">
        <v>3</v>
      </c>
      <c r="G34" s="1" t="str">
        <f t="shared" ref="G34:G43" ca="1" si="14">IF(LEFT(A34,F34)="0",INT(RAND()*9+1),LEFT(A34,F34))</f>
        <v>271</v>
      </c>
      <c r="H34" s="1" t="str">
        <f ca="1">IF(LEFT(G34,1)="0",RIGHT(G34,LEN(G34)-1)&amp;LEFT(G34,1),G34)</f>
        <v>271</v>
      </c>
      <c r="I34" s="1">
        <f ca="1">VALUE(LEFT(H34,1))</f>
        <v>2</v>
      </c>
      <c r="J34" s="1" t="str">
        <f ca="1">H34</f>
        <v>271</v>
      </c>
      <c r="K34" s="31" t="str">
        <f ca="1">J34</f>
        <v>271</v>
      </c>
      <c r="L34" s="29"/>
      <c r="M34" s="1">
        <f ca="1">C34</f>
        <v>0</v>
      </c>
      <c r="N34" s="34" t="str">
        <f ca="1">IF(D34=1,R34,J34)</f>
        <v>271</v>
      </c>
      <c r="O34" s="37" t="s">
        <v>1097</v>
      </c>
    </row>
    <row r="35" spans="1:16">
      <c r="A35" s="1" t="s">
        <v>501</v>
      </c>
      <c r="E35" s="1">
        <v>2</v>
      </c>
      <c r="F35" s="1">
        <v>3</v>
      </c>
      <c r="G35" s="1" t="str">
        <f t="shared" ca="1" si="14"/>
        <v>837</v>
      </c>
      <c r="H35" s="1" t="str">
        <f t="shared" ref="H35:H43" ca="1" si="15">IF(LEFT(G35,1)="0",RIGHT(G35,LEN(G35)-1)&amp;LEFT(G35,1),G35)</f>
        <v>837</v>
      </c>
      <c r="I35" s="1">
        <f t="shared" ref="I35:I43" ca="1" si="16">VALUE(LEFT(H35,1))</f>
        <v>8</v>
      </c>
      <c r="J35" s="1" t="str">
        <f ca="1">IF(M34=3,H35,IF(L34=2,H35,IF(AND(INT(RAND()*2)=0,K34-H35&gt;=0),H35*(-1),H35)))</f>
        <v>837</v>
      </c>
      <c r="K35" s="31">
        <f ca="1">K34+J35</f>
        <v>1108</v>
      </c>
      <c r="L35" s="29">
        <f t="shared" ref="L35:L43" ca="1" si="17">IF(J35&lt;0,L34+1,0)</f>
        <v>0</v>
      </c>
      <c r="M35" s="1">
        <f ca="1">IF(J35&lt;0,M34+1,M34)</f>
        <v>0</v>
      </c>
      <c r="N35" s="34" t="str">
        <f t="shared" ref="N35:N43" ca="1" si="18">IF(D35=1,R35,J35)</f>
        <v>837</v>
      </c>
      <c r="O35" s="37" t="s">
        <v>1098</v>
      </c>
    </row>
    <row r="36" spans="1:16">
      <c r="A36" s="1" t="s">
        <v>502</v>
      </c>
      <c r="E36" s="1">
        <v>3</v>
      </c>
      <c r="F36" s="1">
        <v>3</v>
      </c>
      <c r="G36" s="1" t="str">
        <f t="shared" ca="1" si="14"/>
        <v>726</v>
      </c>
      <c r="H36" s="1" t="str">
        <f t="shared" ca="1" si="15"/>
        <v>726</v>
      </c>
      <c r="I36" s="1">
        <f t="shared" ca="1" si="16"/>
        <v>7</v>
      </c>
      <c r="J36" s="1" t="str">
        <f ca="1">IF(M35=3,H36,IF(L35=2,H36,IF(AND(INT(RAND()*2)=0,K35-H36&gt;=0),H36*(-1),H36)))</f>
        <v>726</v>
      </c>
      <c r="K36" s="31">
        <f t="shared" ref="K36:K44" ca="1" si="19">K35+J36</f>
        <v>1834</v>
      </c>
      <c r="L36" s="29">
        <f t="shared" ca="1" si="17"/>
        <v>0</v>
      </c>
      <c r="M36" s="1">
        <f t="shared" ref="M36:M43" ca="1" si="20">IF(J36&lt;0,M35+1,M35)</f>
        <v>0</v>
      </c>
      <c r="N36" s="34" t="str">
        <f t="shared" ca="1" si="18"/>
        <v>726</v>
      </c>
      <c r="O36" s="37" t="s">
        <v>1099</v>
      </c>
    </row>
    <row r="37" spans="1:16">
      <c r="A37" s="1" t="s">
        <v>503</v>
      </c>
      <c r="E37" s="1">
        <v>4</v>
      </c>
      <c r="F37" s="1">
        <v>3</v>
      </c>
      <c r="G37" s="1" t="str">
        <f t="shared" ca="1" si="14"/>
        <v>504</v>
      </c>
      <c r="H37" s="1" t="str">
        <f t="shared" ca="1" si="15"/>
        <v>504</v>
      </c>
      <c r="I37" s="1">
        <f t="shared" ca="1" si="16"/>
        <v>5</v>
      </c>
      <c r="J37" s="1">
        <f ca="1">IF(M36=3,H37,IF(L36=2,H37,IF(AND(INT(RAND()*2)=0,K36-H37&gt;=0),H37*(-1),H37)))</f>
        <v>-504</v>
      </c>
      <c r="K37" s="31">
        <f t="shared" ca="1" si="19"/>
        <v>1330</v>
      </c>
      <c r="L37" s="29">
        <f t="shared" ca="1" si="17"/>
        <v>1</v>
      </c>
      <c r="M37" s="1">
        <f t="shared" ca="1" si="20"/>
        <v>1</v>
      </c>
      <c r="N37" s="34">
        <f t="shared" ca="1" si="18"/>
        <v>-504</v>
      </c>
      <c r="O37" s="37" t="s">
        <v>1100</v>
      </c>
    </row>
    <row r="38" spans="1:16">
      <c r="A38" s="1" t="s">
        <v>504</v>
      </c>
      <c r="E38" s="1">
        <v>5</v>
      </c>
      <c r="F38" s="1">
        <v>3</v>
      </c>
      <c r="G38" s="1" t="str">
        <f t="shared" ca="1" si="14"/>
        <v>493</v>
      </c>
      <c r="H38" s="1" t="str">
        <f t="shared" ca="1" si="15"/>
        <v>493</v>
      </c>
      <c r="I38" s="1">
        <f t="shared" ca="1" si="16"/>
        <v>4</v>
      </c>
      <c r="J38" s="30">
        <f ca="1">IF(OR(M37=3,L37=2,M37=2),H38,IF(AND(INT(RAND()*2)=0,K37-H38&gt;=0),H38*(-1),H38))</f>
        <v>-493</v>
      </c>
      <c r="K38" s="31">
        <f t="shared" ca="1" si="19"/>
        <v>837</v>
      </c>
      <c r="L38" s="29">
        <f t="shared" ca="1" si="17"/>
        <v>2</v>
      </c>
      <c r="M38" s="1">
        <f t="shared" ca="1" si="20"/>
        <v>2</v>
      </c>
      <c r="N38" s="34">
        <f t="shared" ca="1" si="18"/>
        <v>-493</v>
      </c>
      <c r="O38" s="37" t="s">
        <v>1101</v>
      </c>
    </row>
    <row r="39" spans="1:16">
      <c r="A39" s="1" t="s">
        <v>505</v>
      </c>
      <c r="E39" s="1">
        <v>6</v>
      </c>
      <c r="F39" s="1">
        <v>3</v>
      </c>
      <c r="G39" s="1" t="str">
        <f t="shared" ca="1" si="14"/>
        <v>059</v>
      </c>
      <c r="H39" s="1" t="str">
        <f t="shared" ca="1" si="15"/>
        <v>590</v>
      </c>
      <c r="I39" s="1">
        <f t="shared" ca="1" si="16"/>
        <v>5</v>
      </c>
      <c r="J39" s="30" t="str">
        <f ca="1">IF(OR(M38=3,L38=2,M38=2),H39,IF(AND(INT(RAND()*2)=0,K38-H39&gt;=0),H39*(-1),H39))</f>
        <v>590</v>
      </c>
      <c r="K39" s="31">
        <f t="shared" ca="1" si="19"/>
        <v>1427</v>
      </c>
      <c r="L39" s="29">
        <f t="shared" ca="1" si="17"/>
        <v>0</v>
      </c>
      <c r="M39" s="1">
        <f t="shared" ca="1" si="20"/>
        <v>2</v>
      </c>
      <c r="N39" s="34" t="str">
        <f t="shared" ca="1" si="18"/>
        <v>590</v>
      </c>
      <c r="O39" s="37" t="s">
        <v>1102</v>
      </c>
    </row>
    <row r="40" spans="1:16">
      <c r="A40" s="1" t="s">
        <v>506</v>
      </c>
      <c r="E40" s="1">
        <v>7</v>
      </c>
      <c r="F40" s="1">
        <v>3</v>
      </c>
      <c r="G40" s="1" t="str">
        <f t="shared" ca="1" si="14"/>
        <v>382</v>
      </c>
      <c r="H40" s="1" t="str">
        <f t="shared" ca="1" si="15"/>
        <v>382</v>
      </c>
      <c r="I40" s="1">
        <f t="shared" ca="1" si="16"/>
        <v>3</v>
      </c>
      <c r="J40" s="30" t="str">
        <f ca="1">IF(OR(M39=3,L39=2,M39=2),H40,IF(AND(INT(RAND()*2)=0,K39-H40&gt;=0),H40*(-1),H40))</f>
        <v>382</v>
      </c>
      <c r="K40" s="31">
        <f t="shared" ca="1" si="19"/>
        <v>1809</v>
      </c>
      <c r="L40" s="29">
        <f t="shared" ca="1" si="17"/>
        <v>0</v>
      </c>
      <c r="M40" s="1">
        <f t="shared" ca="1" si="20"/>
        <v>2</v>
      </c>
      <c r="N40" s="34" t="str">
        <f t="shared" ca="1" si="18"/>
        <v>382</v>
      </c>
      <c r="O40" s="37" t="s">
        <v>1103</v>
      </c>
    </row>
    <row r="41" spans="1:16">
      <c r="A41" s="1" t="s">
        <v>507</v>
      </c>
      <c r="E41" s="1">
        <v>8</v>
      </c>
      <c r="F41" s="1">
        <v>3</v>
      </c>
      <c r="G41" s="1" t="str">
        <f t="shared" ca="1" si="14"/>
        <v>615</v>
      </c>
      <c r="H41" s="1" t="str">
        <f t="shared" ca="1" si="15"/>
        <v>615</v>
      </c>
      <c r="I41" s="1">
        <f t="shared" ca="1" si="16"/>
        <v>6</v>
      </c>
      <c r="J41" s="30">
        <f ca="1">IF(OR(M40=3,L40=2),H41,IF(OR(AND(INT(RAND()*2)=0,K40-H41&gt;=0),M40&lt;=2),H41*(-1),H41))</f>
        <v>-615</v>
      </c>
      <c r="K41" s="31">
        <f t="shared" ca="1" si="19"/>
        <v>1194</v>
      </c>
      <c r="L41" s="29">
        <f t="shared" ca="1" si="17"/>
        <v>1</v>
      </c>
      <c r="M41" s="1">
        <f t="shared" ca="1" si="20"/>
        <v>3</v>
      </c>
      <c r="N41" s="34">
        <f t="shared" ca="1" si="18"/>
        <v>-615</v>
      </c>
      <c r="O41" s="37" t="s">
        <v>1104</v>
      </c>
    </row>
    <row r="42" spans="1:16">
      <c r="A42" s="1" t="s">
        <v>508</v>
      </c>
      <c r="E42" s="1">
        <v>9</v>
      </c>
      <c r="F42" s="1">
        <v>3</v>
      </c>
      <c r="G42" s="1" t="str">
        <f t="shared" ca="1" si="14"/>
        <v>160</v>
      </c>
      <c r="H42" s="1" t="str">
        <f t="shared" ca="1" si="15"/>
        <v>160</v>
      </c>
      <c r="I42" s="1">
        <f t="shared" ca="1" si="16"/>
        <v>1</v>
      </c>
      <c r="J42" s="30" t="str">
        <f ca="1">IF(M41=3,H42,IF(OR(AND(INT(RAND()*2)=0,K41-H42&gt;=0),M41=2),H42*(-1),H42))</f>
        <v>160</v>
      </c>
      <c r="K42" s="31">
        <f t="shared" ca="1" si="19"/>
        <v>1354</v>
      </c>
      <c r="L42" s="29">
        <f t="shared" ca="1" si="17"/>
        <v>0</v>
      </c>
      <c r="M42" s="1">
        <f t="shared" ca="1" si="20"/>
        <v>3</v>
      </c>
      <c r="N42" s="34" t="str">
        <f t="shared" ca="1" si="18"/>
        <v>160</v>
      </c>
      <c r="O42" s="37" t="s">
        <v>1105</v>
      </c>
    </row>
    <row r="43" spans="1:16">
      <c r="A43" s="1" t="s">
        <v>509</v>
      </c>
      <c r="E43" s="1">
        <v>10</v>
      </c>
      <c r="F43" s="1">
        <v>3</v>
      </c>
      <c r="G43" s="1" t="str">
        <f t="shared" ca="1" si="14"/>
        <v>948</v>
      </c>
      <c r="H43" s="1" t="str">
        <f t="shared" ca="1" si="15"/>
        <v>948</v>
      </c>
      <c r="I43" s="1">
        <f t="shared" ca="1" si="16"/>
        <v>9</v>
      </c>
      <c r="J43" s="30" t="str">
        <f ca="1">IF(M42=3,H43,IF(OR(AND(INT(RAND()*2)=0,K42-H43&gt;=0),M42=2),H43*(-1),H43))</f>
        <v>948</v>
      </c>
      <c r="K43" s="31">
        <f t="shared" ca="1" si="19"/>
        <v>2302</v>
      </c>
      <c r="L43" s="29">
        <f t="shared" ca="1" si="17"/>
        <v>0</v>
      </c>
      <c r="M43" s="1">
        <f t="shared" ca="1" si="20"/>
        <v>3</v>
      </c>
      <c r="N43" s="34" t="str">
        <f t="shared" ca="1" si="18"/>
        <v>948</v>
      </c>
      <c r="O43" s="37" t="s">
        <v>1106</v>
      </c>
    </row>
    <row r="44" spans="1:16">
      <c r="K44" s="31">
        <f t="shared" ca="1" si="19"/>
        <v>2302</v>
      </c>
      <c r="O44" s="37"/>
    </row>
    <row r="45" spans="1:16">
      <c r="O45" s="37"/>
    </row>
    <row r="46" spans="1:16">
      <c r="A46" s="22" t="s">
        <v>335</v>
      </c>
      <c r="F46" s="1" t="s">
        <v>451</v>
      </c>
      <c r="O46" s="37"/>
    </row>
    <row r="47" spans="1:16">
      <c r="F47" s="1">
        <f>MAX(F49:F58)</f>
        <v>3</v>
      </c>
      <c r="O47" s="37"/>
    </row>
    <row r="48" spans="1:16">
      <c r="A48" s="1" t="s">
        <v>440</v>
      </c>
      <c r="B48" s="1" t="s">
        <v>441</v>
      </c>
      <c r="E48" s="1" t="s">
        <v>396</v>
      </c>
      <c r="F48" s="1" t="s">
        <v>444</v>
      </c>
      <c r="G48" s="1" t="s">
        <v>337</v>
      </c>
      <c r="H48" s="1" t="s">
        <v>338</v>
      </c>
      <c r="I48" s="1" t="s">
        <v>342</v>
      </c>
      <c r="J48" s="1" t="s">
        <v>339</v>
      </c>
      <c r="K48" s="31" t="s">
        <v>343</v>
      </c>
      <c r="L48" s="27" t="s">
        <v>344</v>
      </c>
      <c r="M48" s="27" t="s">
        <v>345</v>
      </c>
      <c r="N48" s="33"/>
      <c r="O48" s="36"/>
      <c r="P48" s="17"/>
    </row>
    <row r="49" spans="1:16">
      <c r="A49" s="1" t="s">
        <v>510</v>
      </c>
      <c r="C49" s="1">
        <f ca="1">IF(C34=3,IF(INT(RAND()*2)=0,0,3),3)</f>
        <v>3</v>
      </c>
      <c r="E49" s="1">
        <v>1</v>
      </c>
      <c r="F49" s="1">
        <v>3</v>
      </c>
      <c r="G49" s="1" t="str">
        <f t="shared" ref="G49:G58" ca="1" si="21">IF(LEFT(A49,F49)="0",INT(RAND()*9+1),LEFT(A49,F49))</f>
        <v>763</v>
      </c>
      <c r="H49" s="1" t="str">
        <f ca="1">IF(LEFT(G49,1)="0",RIGHT(G49,LEN(G49)-1)&amp;LEFT(G49,1),G49)</f>
        <v>763</v>
      </c>
      <c r="I49" s="1">
        <f ca="1">VALUE(LEFT(H49,1))</f>
        <v>7</v>
      </c>
      <c r="J49" s="1" t="str">
        <f ca="1">H49</f>
        <v>763</v>
      </c>
      <c r="K49" s="31" t="str">
        <f ca="1">J49</f>
        <v>763</v>
      </c>
      <c r="L49" s="29"/>
      <c r="M49" s="1">
        <f ca="1">C49</f>
        <v>3</v>
      </c>
      <c r="N49" s="34" t="str">
        <f ca="1">IF(D49=1,R49,J49)</f>
        <v>763</v>
      </c>
      <c r="O49" s="37" t="s">
        <v>1107</v>
      </c>
    </row>
    <row r="50" spans="1:16">
      <c r="A50" s="1" t="s">
        <v>511</v>
      </c>
      <c r="E50" s="1">
        <v>2</v>
      </c>
      <c r="F50" s="1">
        <v>3</v>
      </c>
      <c r="G50" s="1" t="str">
        <f t="shared" ca="1" si="21"/>
        <v>430</v>
      </c>
      <c r="H50" s="1" t="str">
        <f t="shared" ref="H50:H58" ca="1" si="22">IF(LEFT(G50,1)="0",RIGHT(G50,LEN(G50)-1)&amp;LEFT(G50,1),G50)</f>
        <v>430</v>
      </c>
      <c r="I50" s="1">
        <f t="shared" ref="I50:I58" ca="1" si="23">VALUE(LEFT(H50,1))</f>
        <v>4</v>
      </c>
      <c r="J50" s="1" t="str">
        <f ca="1">IF(M49=3,H50,IF(L49=2,H50,IF(AND(INT(RAND()*2)=0,K49-H50&gt;=0),H50*(-1),H50)))</f>
        <v>430</v>
      </c>
      <c r="K50" s="31">
        <f ca="1">K49+J50</f>
        <v>1193</v>
      </c>
      <c r="L50" s="29">
        <f t="shared" ref="L50:L58" ca="1" si="24">IF(J50&lt;0,L49+1,0)</f>
        <v>0</v>
      </c>
      <c r="M50" s="1">
        <f ca="1">IF(J50&lt;0,M49+1,M49)</f>
        <v>3</v>
      </c>
      <c r="N50" s="34" t="str">
        <f t="shared" ref="N50:N58" ca="1" si="25">IF(D50=1,R50,J50)</f>
        <v>430</v>
      </c>
      <c r="O50" s="37" t="s">
        <v>321</v>
      </c>
    </row>
    <row r="51" spans="1:16">
      <c r="A51" s="1" t="s">
        <v>512</v>
      </c>
      <c r="E51" s="1">
        <v>3</v>
      </c>
      <c r="F51" s="1">
        <v>3</v>
      </c>
      <c r="G51" s="1" t="str">
        <f t="shared" ca="1" si="21"/>
        <v>541</v>
      </c>
      <c r="H51" s="1" t="str">
        <f t="shared" ca="1" si="22"/>
        <v>541</v>
      </c>
      <c r="I51" s="1">
        <f t="shared" ca="1" si="23"/>
        <v>5</v>
      </c>
      <c r="J51" s="1" t="str">
        <f ca="1">IF(M50=3,H51,IF(L50=2,H51,IF(AND(INT(RAND()*2)=0,K50-H51&gt;=0),H51*(-1),H51)))</f>
        <v>541</v>
      </c>
      <c r="K51" s="31">
        <f t="shared" ref="K51:K59" ca="1" si="26">K50+J51</f>
        <v>1734</v>
      </c>
      <c r="L51" s="29">
        <f t="shared" ca="1" si="24"/>
        <v>0</v>
      </c>
      <c r="M51" s="1">
        <f t="shared" ref="M51:M58" ca="1" si="27">IF(J51&lt;0,M50+1,M50)</f>
        <v>3</v>
      </c>
      <c r="N51" s="34" t="str">
        <f t="shared" ca="1" si="25"/>
        <v>541</v>
      </c>
      <c r="O51" s="37">
        <v>-541</v>
      </c>
    </row>
    <row r="52" spans="1:16">
      <c r="A52" s="1" t="s">
        <v>513</v>
      </c>
      <c r="E52" s="1">
        <v>4</v>
      </c>
      <c r="F52" s="1">
        <v>3</v>
      </c>
      <c r="G52" s="1" t="str">
        <f t="shared" ca="1" si="21"/>
        <v>096</v>
      </c>
      <c r="H52" s="1" t="str">
        <f t="shared" ca="1" si="22"/>
        <v>960</v>
      </c>
      <c r="I52" s="1">
        <f t="shared" ca="1" si="23"/>
        <v>9</v>
      </c>
      <c r="J52" s="1" t="str">
        <f ca="1">IF(M51=3,H52,IF(L51=2,H52,IF(AND(INT(RAND()*2)=0,K51-H52&gt;=0),H52*(-1),H52)))</f>
        <v>960</v>
      </c>
      <c r="K52" s="31">
        <f t="shared" ca="1" si="26"/>
        <v>2694</v>
      </c>
      <c r="L52" s="29">
        <f t="shared" ca="1" si="24"/>
        <v>0</v>
      </c>
      <c r="M52" s="1">
        <f t="shared" ca="1" si="27"/>
        <v>3</v>
      </c>
      <c r="N52" s="34" t="str">
        <f t="shared" ca="1" si="25"/>
        <v>960</v>
      </c>
      <c r="O52" s="37" t="s">
        <v>1108</v>
      </c>
    </row>
    <row r="53" spans="1:16">
      <c r="A53" s="1" t="s">
        <v>514</v>
      </c>
      <c r="E53" s="1">
        <v>5</v>
      </c>
      <c r="F53" s="1">
        <v>3</v>
      </c>
      <c r="G53" s="1" t="str">
        <f t="shared" ca="1" si="21"/>
        <v>218</v>
      </c>
      <c r="H53" s="1" t="str">
        <f t="shared" ca="1" si="22"/>
        <v>218</v>
      </c>
      <c r="I53" s="1">
        <f t="shared" ca="1" si="23"/>
        <v>2</v>
      </c>
      <c r="J53" s="30" t="str">
        <f ca="1">IF(OR(M52=3,L52=2,M52=2),H53,IF(AND(INT(RAND()*2)=0,K52-H53&gt;=0),H53*(-1),H53))</f>
        <v>218</v>
      </c>
      <c r="K53" s="31">
        <f t="shared" ca="1" si="26"/>
        <v>2912</v>
      </c>
      <c r="L53" s="29">
        <f t="shared" ca="1" si="24"/>
        <v>0</v>
      </c>
      <c r="M53" s="1">
        <f t="shared" ca="1" si="27"/>
        <v>3</v>
      </c>
      <c r="N53" s="34" t="str">
        <f t="shared" ca="1" si="25"/>
        <v>218</v>
      </c>
      <c r="O53" s="37">
        <v>-218</v>
      </c>
    </row>
    <row r="54" spans="1:16">
      <c r="A54" s="1" t="s">
        <v>515</v>
      </c>
      <c r="E54" s="1">
        <v>6</v>
      </c>
      <c r="F54" s="1">
        <v>3</v>
      </c>
      <c r="G54" s="1" t="str">
        <f t="shared" ca="1" si="21"/>
        <v>652</v>
      </c>
      <c r="H54" s="1" t="str">
        <f t="shared" ca="1" si="22"/>
        <v>652</v>
      </c>
      <c r="I54" s="1">
        <f t="shared" ca="1" si="23"/>
        <v>6</v>
      </c>
      <c r="J54" s="30" t="str">
        <f ca="1">IF(OR(M53=3,L53=2,M53=2),H54,IF(AND(INT(RAND()*2)=0,K53-H54&gt;=0),H54*(-1),H54))</f>
        <v>652</v>
      </c>
      <c r="K54" s="31">
        <f t="shared" ca="1" si="26"/>
        <v>3564</v>
      </c>
      <c r="L54" s="29">
        <f t="shared" ca="1" si="24"/>
        <v>0</v>
      </c>
      <c r="M54" s="1">
        <f t="shared" ca="1" si="27"/>
        <v>3</v>
      </c>
      <c r="N54" s="34" t="str">
        <f t="shared" ca="1" si="25"/>
        <v>652</v>
      </c>
      <c r="O54" s="37" t="s">
        <v>1109</v>
      </c>
    </row>
    <row r="55" spans="1:16">
      <c r="A55" s="1" t="s">
        <v>516</v>
      </c>
      <c r="E55" s="1">
        <v>7</v>
      </c>
      <c r="F55" s="1">
        <v>3</v>
      </c>
      <c r="G55" s="1" t="str">
        <f t="shared" ca="1" si="21"/>
        <v>874</v>
      </c>
      <c r="H55" s="1" t="str">
        <f t="shared" ca="1" si="22"/>
        <v>874</v>
      </c>
      <c r="I55" s="1">
        <f t="shared" ca="1" si="23"/>
        <v>8</v>
      </c>
      <c r="J55" s="30" t="str">
        <f ca="1">IF(OR(M54=3,L54=2,M54=2),H55,IF(AND(INT(RAND()*2)=0,K54-H55&gt;=0),H55*(-1),H55))</f>
        <v>874</v>
      </c>
      <c r="K55" s="31">
        <f t="shared" ca="1" si="26"/>
        <v>4438</v>
      </c>
      <c r="L55" s="29">
        <f t="shared" ca="1" si="24"/>
        <v>0</v>
      </c>
      <c r="M55" s="1">
        <f t="shared" ca="1" si="27"/>
        <v>3</v>
      </c>
      <c r="N55" s="34" t="str">
        <f t="shared" ca="1" si="25"/>
        <v>874</v>
      </c>
      <c r="O55" s="37" t="s">
        <v>1110</v>
      </c>
    </row>
    <row r="56" spans="1:16">
      <c r="A56" s="1" t="s">
        <v>517</v>
      </c>
      <c r="E56" s="1">
        <v>8</v>
      </c>
      <c r="F56" s="1">
        <v>3</v>
      </c>
      <c r="G56" s="1" t="str">
        <f t="shared" ca="1" si="21"/>
        <v>985</v>
      </c>
      <c r="H56" s="1" t="str">
        <f t="shared" ca="1" si="22"/>
        <v>985</v>
      </c>
      <c r="I56" s="1">
        <f t="shared" ca="1" si="23"/>
        <v>9</v>
      </c>
      <c r="J56" s="30" t="str">
        <f ca="1">IF(OR(M55=3,L55=2),H56,IF(OR(AND(INT(RAND()*2)=0,K55-H56&gt;=0),M55&lt;=2),H56*(-1),H56))</f>
        <v>985</v>
      </c>
      <c r="K56" s="31">
        <f t="shared" ca="1" si="26"/>
        <v>5423</v>
      </c>
      <c r="L56" s="29">
        <f t="shared" ca="1" si="24"/>
        <v>0</v>
      </c>
      <c r="M56" s="1">
        <f t="shared" ca="1" si="27"/>
        <v>3</v>
      </c>
      <c r="N56" s="34" t="str">
        <f t="shared" ca="1" si="25"/>
        <v>985</v>
      </c>
      <c r="O56" s="37">
        <v>-985</v>
      </c>
    </row>
    <row r="57" spans="1:16">
      <c r="A57" s="1" t="s">
        <v>518</v>
      </c>
      <c r="E57" s="1">
        <v>9</v>
      </c>
      <c r="F57" s="1">
        <v>3</v>
      </c>
      <c r="G57" s="1" t="str">
        <f t="shared" ca="1" si="21"/>
        <v>329</v>
      </c>
      <c r="H57" s="1" t="str">
        <f t="shared" ca="1" si="22"/>
        <v>329</v>
      </c>
      <c r="I57" s="1">
        <f t="shared" ca="1" si="23"/>
        <v>3</v>
      </c>
      <c r="J57" s="30" t="str">
        <f ca="1">IF(M56=3,H57,IF(OR(AND(INT(RAND()*2)=0,K56-H57&gt;=0),M56=2),H57*(-1),H57))</f>
        <v>329</v>
      </c>
      <c r="K57" s="31">
        <f t="shared" ca="1" si="26"/>
        <v>5752</v>
      </c>
      <c r="L57" s="29">
        <f t="shared" ca="1" si="24"/>
        <v>0</v>
      </c>
      <c r="M57" s="1">
        <f t="shared" ca="1" si="27"/>
        <v>3</v>
      </c>
      <c r="N57" s="34" t="str">
        <f t="shared" ca="1" si="25"/>
        <v>329</v>
      </c>
      <c r="O57" s="37" t="s">
        <v>1111</v>
      </c>
    </row>
    <row r="58" spans="1:16">
      <c r="A58" s="1" t="s">
        <v>519</v>
      </c>
      <c r="E58" s="1">
        <v>10</v>
      </c>
      <c r="F58" s="1">
        <v>3</v>
      </c>
      <c r="G58" s="1" t="str">
        <f t="shared" ca="1" si="21"/>
        <v>107</v>
      </c>
      <c r="H58" s="1" t="str">
        <f t="shared" ca="1" si="22"/>
        <v>107</v>
      </c>
      <c r="I58" s="1">
        <f t="shared" ca="1" si="23"/>
        <v>1</v>
      </c>
      <c r="J58" s="30" t="str">
        <f ca="1">IF(M57=3,H58,IF(OR(AND(INT(RAND()*2)=0,K57-H58&gt;=0),M57=2),H58*(-1),H58))</f>
        <v>107</v>
      </c>
      <c r="K58" s="31">
        <f t="shared" ca="1" si="26"/>
        <v>5859</v>
      </c>
      <c r="L58" s="29">
        <f t="shared" ca="1" si="24"/>
        <v>0</v>
      </c>
      <c r="M58" s="1">
        <f t="shared" ca="1" si="27"/>
        <v>3</v>
      </c>
      <c r="N58" s="34" t="str">
        <f t="shared" ca="1" si="25"/>
        <v>107</v>
      </c>
      <c r="O58" s="37" t="s">
        <v>1112</v>
      </c>
    </row>
    <row r="59" spans="1:16">
      <c r="K59" s="31">
        <f t="shared" ca="1" si="26"/>
        <v>5859</v>
      </c>
      <c r="O59" s="37"/>
    </row>
    <row r="60" spans="1:16">
      <c r="O60" s="37"/>
    </row>
    <row r="61" spans="1:16">
      <c r="A61" s="22" t="s">
        <v>336</v>
      </c>
      <c r="F61" s="1" t="s">
        <v>451</v>
      </c>
      <c r="O61" s="37"/>
    </row>
    <row r="62" spans="1:16">
      <c r="F62" s="1">
        <f>MAX(F64:F73)</f>
        <v>3</v>
      </c>
      <c r="O62" s="37"/>
    </row>
    <row r="63" spans="1:16">
      <c r="A63" s="1" t="s">
        <v>440</v>
      </c>
      <c r="B63" s="1" t="s">
        <v>441</v>
      </c>
      <c r="E63" s="1" t="s">
        <v>396</v>
      </c>
      <c r="F63" s="1" t="s">
        <v>444</v>
      </c>
      <c r="G63" s="1" t="s">
        <v>337</v>
      </c>
      <c r="H63" s="1" t="s">
        <v>338</v>
      </c>
      <c r="I63" s="1" t="s">
        <v>342</v>
      </c>
      <c r="J63" s="1" t="s">
        <v>339</v>
      </c>
      <c r="K63" s="31" t="s">
        <v>343</v>
      </c>
      <c r="L63" s="27" t="s">
        <v>344</v>
      </c>
      <c r="M63" s="27" t="s">
        <v>345</v>
      </c>
      <c r="N63" s="33"/>
      <c r="O63" s="36"/>
      <c r="P63" s="17"/>
    </row>
    <row r="64" spans="1:16">
      <c r="A64" s="1" t="s">
        <v>520</v>
      </c>
      <c r="C64" s="1">
        <f ca="1">IF(C49=3,0,3)</f>
        <v>0</v>
      </c>
      <c r="E64" s="1">
        <v>1</v>
      </c>
      <c r="F64" s="1">
        <v>3</v>
      </c>
      <c r="G64" s="1" t="str">
        <f t="shared" ref="G64:G73" ca="1" si="28">IF(LEFT(A64,F64)="0",INT(RAND()*9+1),LEFT(A64,F64))</f>
        <v>892</v>
      </c>
      <c r="H64" s="1" t="str">
        <f ca="1">IF(LEFT(G64,1)="0",RIGHT(G64,LEN(G64)-1)&amp;LEFT(G64,1),G64)</f>
        <v>892</v>
      </c>
      <c r="I64" s="1">
        <f ca="1">VALUE(LEFT(H64,1))</f>
        <v>8</v>
      </c>
      <c r="J64" s="1" t="str">
        <f ca="1">H64</f>
        <v>892</v>
      </c>
      <c r="K64" s="31" t="str">
        <f ca="1">J64</f>
        <v>892</v>
      </c>
      <c r="L64" s="29"/>
      <c r="M64" s="1">
        <f ca="1">C64</f>
        <v>0</v>
      </c>
      <c r="N64" s="34" t="str">
        <f ca="1">IF(D64=1,R64,J64)</f>
        <v>892</v>
      </c>
      <c r="O64" s="37" t="s">
        <v>476</v>
      </c>
    </row>
    <row r="65" spans="1:16">
      <c r="A65" s="1" t="s">
        <v>521</v>
      </c>
      <c r="E65" s="1">
        <v>2</v>
      </c>
      <c r="F65" s="1">
        <v>3</v>
      </c>
      <c r="G65" s="1" t="str">
        <f t="shared" ca="1" si="28"/>
        <v>569</v>
      </c>
      <c r="H65" s="1" t="str">
        <f t="shared" ref="H65:H73" ca="1" si="29">IF(LEFT(G65,1)="0",RIGHT(G65,LEN(G65)-1)&amp;LEFT(G65,1),G65)</f>
        <v>569</v>
      </c>
      <c r="I65" s="1">
        <f t="shared" ref="I65:I73" ca="1" si="30">VALUE(LEFT(H65,1))</f>
        <v>5</v>
      </c>
      <c r="J65" s="1">
        <f ca="1">IF(M64=3,H65,IF(L64=2,H65,IF(AND(INT(RAND()*2)=0,K64-H65&gt;=0),H65*(-1),H65)))</f>
        <v>-569</v>
      </c>
      <c r="K65" s="31">
        <f ca="1">K64+J65</f>
        <v>323</v>
      </c>
      <c r="L65" s="29">
        <f t="shared" ref="L65:L73" ca="1" si="31">IF(J65&lt;0,L64+1,0)</f>
        <v>1</v>
      </c>
      <c r="M65" s="1">
        <f ca="1">IF(J65&lt;0,M64+1,M64)</f>
        <v>1</v>
      </c>
      <c r="N65" s="34">
        <f t="shared" ref="N65:N73" ca="1" si="32">IF(D65=1,R65,J65)</f>
        <v>-569</v>
      </c>
      <c r="O65" s="37" t="s">
        <v>477</v>
      </c>
    </row>
    <row r="66" spans="1:16">
      <c r="A66" s="1" t="s">
        <v>522</v>
      </c>
      <c r="E66" s="1">
        <v>3</v>
      </c>
      <c r="F66" s="1">
        <v>3</v>
      </c>
      <c r="G66" s="1" t="str">
        <f t="shared" ca="1" si="28"/>
        <v>125</v>
      </c>
      <c r="H66" s="1" t="str">
        <f t="shared" ca="1" si="29"/>
        <v>125</v>
      </c>
      <c r="I66" s="1">
        <f t="shared" ca="1" si="30"/>
        <v>1</v>
      </c>
      <c r="J66" s="1">
        <f ca="1">IF(M65=3,H66,IF(L65=2,H66,IF(AND(INT(RAND()*2)=0,K65-H66&gt;=0),H66*(-1),H66)))</f>
        <v>-125</v>
      </c>
      <c r="K66" s="31">
        <f t="shared" ref="K66:K74" ca="1" si="33">K65+J66</f>
        <v>198</v>
      </c>
      <c r="L66" s="29">
        <f t="shared" ca="1" si="31"/>
        <v>2</v>
      </c>
      <c r="M66" s="1">
        <f t="shared" ref="M66:M73" ca="1" si="34">IF(J66&lt;0,M65+1,M65)</f>
        <v>2</v>
      </c>
      <c r="N66" s="34">
        <f t="shared" ca="1" si="32"/>
        <v>-125</v>
      </c>
      <c r="O66" s="37" t="s">
        <v>478</v>
      </c>
    </row>
    <row r="67" spans="1:16">
      <c r="A67" s="1" t="s">
        <v>523</v>
      </c>
      <c r="E67" s="1">
        <v>4</v>
      </c>
      <c r="F67" s="1">
        <v>3</v>
      </c>
      <c r="G67" s="1" t="str">
        <f t="shared" ca="1" si="28"/>
        <v>670</v>
      </c>
      <c r="H67" s="1" t="str">
        <f t="shared" ca="1" si="29"/>
        <v>670</v>
      </c>
      <c r="I67" s="1">
        <f t="shared" ca="1" si="30"/>
        <v>6</v>
      </c>
      <c r="J67" s="1" t="str">
        <f ca="1">IF(M66=3,H67,IF(L66=2,H67,IF(AND(INT(RAND()*2)=0,K66-H67&gt;=0),H67*(-1),H67)))</f>
        <v>670</v>
      </c>
      <c r="K67" s="31">
        <f t="shared" ca="1" si="33"/>
        <v>868</v>
      </c>
      <c r="L67" s="29">
        <f t="shared" ca="1" si="31"/>
        <v>0</v>
      </c>
      <c r="M67" s="1">
        <f t="shared" ca="1" si="34"/>
        <v>2</v>
      </c>
      <c r="N67" s="34" t="str">
        <f t="shared" ca="1" si="32"/>
        <v>670</v>
      </c>
      <c r="O67" s="37" t="s">
        <v>475</v>
      </c>
    </row>
    <row r="68" spans="1:16">
      <c r="A68" s="1" t="s">
        <v>524</v>
      </c>
      <c r="E68" s="1">
        <v>5</v>
      </c>
      <c r="F68" s="1">
        <v>3</v>
      </c>
      <c r="G68" s="1" t="str">
        <f t="shared" ca="1" si="28"/>
        <v>781</v>
      </c>
      <c r="H68" s="1" t="str">
        <f t="shared" ca="1" si="29"/>
        <v>781</v>
      </c>
      <c r="I68" s="1">
        <f t="shared" ca="1" si="30"/>
        <v>7</v>
      </c>
      <c r="J68" s="30" t="str">
        <f ca="1">IF(OR(M67=3,L67=2,M67=2),H68,IF(AND(INT(RAND()*2)=0,K67-H68&gt;=0),H68*(-1),H68))</f>
        <v>781</v>
      </c>
      <c r="K68" s="31">
        <f t="shared" ca="1" si="33"/>
        <v>1649</v>
      </c>
      <c r="L68" s="29">
        <f t="shared" ca="1" si="31"/>
        <v>0</v>
      </c>
      <c r="M68" s="1">
        <f t="shared" ca="1" si="34"/>
        <v>2</v>
      </c>
      <c r="N68" s="34" t="str">
        <f t="shared" ca="1" si="32"/>
        <v>781</v>
      </c>
      <c r="O68" s="37" t="s">
        <v>474</v>
      </c>
    </row>
    <row r="69" spans="1:16">
      <c r="A69" s="1" t="s">
        <v>525</v>
      </c>
      <c r="E69" s="1">
        <v>6</v>
      </c>
      <c r="F69" s="1">
        <v>3</v>
      </c>
      <c r="G69" s="1" t="str">
        <f t="shared" ca="1" si="28"/>
        <v>458</v>
      </c>
      <c r="H69" s="1" t="str">
        <f t="shared" ca="1" si="29"/>
        <v>458</v>
      </c>
      <c r="I69" s="1">
        <f t="shared" ca="1" si="30"/>
        <v>4</v>
      </c>
      <c r="J69" s="30" t="str">
        <f ca="1">IF(OR(M68=3,L68=2,M68=2),H69,IF(AND(INT(RAND()*2)=0,K68-H69&gt;=0),H69*(-1),H69))</f>
        <v>458</v>
      </c>
      <c r="K69" s="31">
        <f t="shared" ca="1" si="33"/>
        <v>2107</v>
      </c>
      <c r="L69" s="29">
        <f t="shared" ca="1" si="31"/>
        <v>0</v>
      </c>
      <c r="M69" s="1">
        <f t="shared" ca="1" si="34"/>
        <v>2</v>
      </c>
      <c r="N69" s="34" t="str">
        <f t="shared" ca="1" si="32"/>
        <v>458</v>
      </c>
      <c r="O69" s="37" t="s">
        <v>1113</v>
      </c>
    </row>
    <row r="70" spans="1:16">
      <c r="A70" s="1" t="s">
        <v>526</v>
      </c>
      <c r="E70" s="1">
        <v>7</v>
      </c>
      <c r="F70" s="1">
        <v>3</v>
      </c>
      <c r="G70" s="1" t="str">
        <f t="shared" ca="1" si="28"/>
        <v>347</v>
      </c>
      <c r="H70" s="1" t="str">
        <f t="shared" ca="1" si="29"/>
        <v>347</v>
      </c>
      <c r="I70" s="1">
        <f t="shared" ca="1" si="30"/>
        <v>3</v>
      </c>
      <c r="J70" s="30" t="str">
        <f ca="1">IF(OR(M69=3,L69=2,M69=2),H70,IF(AND(INT(RAND()*2)=0,K69-H70&gt;=0),H70*(-1),H70))</f>
        <v>347</v>
      </c>
      <c r="K70" s="31">
        <f t="shared" ca="1" si="33"/>
        <v>2454</v>
      </c>
      <c r="L70" s="29">
        <f t="shared" ca="1" si="31"/>
        <v>0</v>
      </c>
      <c r="M70" s="1">
        <f t="shared" ca="1" si="34"/>
        <v>2</v>
      </c>
      <c r="N70" s="34" t="str">
        <f t="shared" ca="1" si="32"/>
        <v>347</v>
      </c>
      <c r="O70" s="37" t="s">
        <v>1114</v>
      </c>
    </row>
    <row r="71" spans="1:16">
      <c r="A71" s="1" t="s">
        <v>527</v>
      </c>
      <c r="E71" s="1">
        <v>8</v>
      </c>
      <c r="F71" s="1">
        <v>3</v>
      </c>
      <c r="G71" s="1" t="str">
        <f t="shared" ca="1" si="28"/>
        <v>903</v>
      </c>
      <c r="H71" s="1" t="str">
        <f t="shared" ca="1" si="29"/>
        <v>903</v>
      </c>
      <c r="I71" s="1">
        <f t="shared" ca="1" si="30"/>
        <v>9</v>
      </c>
      <c r="J71" s="30">
        <f ca="1">IF(OR(M70=3,L70=2),H71,IF(OR(AND(INT(RAND()*2)=0,K70-H71&gt;=0),M70&lt;=2),H71*(-1),H71))</f>
        <v>-903</v>
      </c>
      <c r="K71" s="31">
        <f t="shared" ca="1" si="33"/>
        <v>1551</v>
      </c>
      <c r="L71" s="29">
        <f t="shared" ca="1" si="31"/>
        <v>1</v>
      </c>
      <c r="M71" s="1">
        <f t="shared" ca="1" si="34"/>
        <v>3</v>
      </c>
      <c r="N71" s="34">
        <f t="shared" ca="1" si="32"/>
        <v>-903</v>
      </c>
      <c r="O71" s="37" t="s">
        <v>479</v>
      </c>
    </row>
    <row r="72" spans="1:16">
      <c r="A72" s="1" t="s">
        <v>528</v>
      </c>
      <c r="E72" s="1">
        <v>9</v>
      </c>
      <c r="F72" s="1">
        <v>3</v>
      </c>
      <c r="G72" s="1" t="str">
        <f t="shared" ca="1" si="28"/>
        <v>236</v>
      </c>
      <c r="H72" s="1" t="str">
        <f t="shared" ca="1" si="29"/>
        <v>236</v>
      </c>
      <c r="I72" s="1">
        <f t="shared" ca="1" si="30"/>
        <v>2</v>
      </c>
      <c r="J72" s="30" t="str">
        <f ca="1">IF(M71=3,H72,IF(OR(AND(INT(RAND()*2)=0,K71-H72&gt;=0),M71=2),H72*(-1),H72))</f>
        <v>236</v>
      </c>
      <c r="K72" s="31">
        <f t="shared" ca="1" si="33"/>
        <v>1787</v>
      </c>
      <c r="L72" s="29">
        <f t="shared" ca="1" si="31"/>
        <v>0</v>
      </c>
      <c r="M72" s="1">
        <f t="shared" ca="1" si="34"/>
        <v>3</v>
      </c>
      <c r="N72" s="34" t="str">
        <f t="shared" ca="1" si="32"/>
        <v>236</v>
      </c>
      <c r="O72" s="37" t="s">
        <v>1115</v>
      </c>
    </row>
    <row r="73" spans="1:16">
      <c r="A73" s="1" t="s">
        <v>529</v>
      </c>
      <c r="E73" s="1">
        <v>10</v>
      </c>
      <c r="F73" s="1">
        <v>3</v>
      </c>
      <c r="G73" s="1" t="str">
        <f t="shared" ca="1" si="28"/>
        <v>014</v>
      </c>
      <c r="H73" s="1" t="str">
        <f t="shared" ca="1" si="29"/>
        <v>140</v>
      </c>
      <c r="I73" s="1">
        <f t="shared" ca="1" si="30"/>
        <v>1</v>
      </c>
      <c r="J73" s="30" t="str">
        <f ca="1">IF(M72=3,H73,IF(OR(AND(INT(RAND()*2)=0,K72-H73&gt;=0),M72=2),H73*(-1),H73))</f>
        <v>140</v>
      </c>
      <c r="K73" s="31">
        <f t="shared" ca="1" si="33"/>
        <v>1927</v>
      </c>
      <c r="L73" s="29">
        <f t="shared" ca="1" si="31"/>
        <v>0</v>
      </c>
      <c r="M73" s="1">
        <f t="shared" ca="1" si="34"/>
        <v>3</v>
      </c>
      <c r="N73" s="34" t="str">
        <f t="shared" ca="1" si="32"/>
        <v>140</v>
      </c>
      <c r="O73" s="37" t="s">
        <v>320</v>
      </c>
    </row>
    <row r="74" spans="1:16">
      <c r="K74" s="31">
        <f t="shared" ca="1" si="33"/>
        <v>1927</v>
      </c>
      <c r="O74" s="37"/>
    </row>
    <row r="75" spans="1:16">
      <c r="O75" s="37"/>
    </row>
    <row r="76" spans="1:16">
      <c r="A76" s="22" t="s">
        <v>347</v>
      </c>
      <c r="F76" s="1" t="s">
        <v>451</v>
      </c>
      <c r="O76" s="37"/>
    </row>
    <row r="77" spans="1:16">
      <c r="F77" s="1">
        <f>MAX(F79:F88)</f>
        <v>4</v>
      </c>
      <c r="O77" s="37"/>
    </row>
    <row r="78" spans="1:16">
      <c r="A78" s="1" t="s">
        <v>440</v>
      </c>
      <c r="B78" s="1" t="s">
        <v>441</v>
      </c>
      <c r="C78" s="28" t="s">
        <v>340</v>
      </c>
      <c r="E78" s="1" t="s">
        <v>396</v>
      </c>
      <c r="F78" s="1" t="s">
        <v>444</v>
      </c>
      <c r="G78" s="1" t="s">
        <v>337</v>
      </c>
      <c r="H78" s="1" t="s">
        <v>338</v>
      </c>
      <c r="I78" s="1" t="s">
        <v>342</v>
      </c>
      <c r="J78" s="1" t="s">
        <v>339</v>
      </c>
      <c r="K78" s="31" t="s">
        <v>343</v>
      </c>
      <c r="L78" s="27" t="s">
        <v>344</v>
      </c>
      <c r="M78" s="27" t="s">
        <v>345</v>
      </c>
      <c r="N78" s="33"/>
      <c r="O78" s="36"/>
      <c r="P78" s="17"/>
    </row>
    <row r="79" spans="1:16">
      <c r="A79" s="1" t="s">
        <v>530</v>
      </c>
      <c r="C79" s="1">
        <v>3</v>
      </c>
      <c r="E79" s="1">
        <v>1</v>
      </c>
      <c r="F79" s="1">
        <v>4</v>
      </c>
      <c r="G79" s="1" t="str">
        <f t="shared" ref="G79:G88" ca="1" si="35">IF(LEFT(A79,F79)="0",INT(RAND()*9+1),LEFT(A79,F79))</f>
        <v>7096</v>
      </c>
      <c r="H79" s="1" t="str">
        <f ca="1">IF(LEFT(G79,1)="0",RIGHT(G79,LEN(G79)-1)&amp;LEFT(G79,1),G79)</f>
        <v>7096</v>
      </c>
      <c r="I79" s="1">
        <f ca="1">VALUE(LEFT(H79,1))</f>
        <v>7</v>
      </c>
      <c r="J79" s="1" t="str">
        <f ca="1">H79</f>
        <v>7096</v>
      </c>
      <c r="K79" s="31" t="str">
        <f ca="1">J79</f>
        <v>7096</v>
      </c>
      <c r="L79" s="29"/>
      <c r="M79" s="1">
        <f>C79</f>
        <v>3</v>
      </c>
      <c r="N79" s="34" t="str">
        <f ca="1">IF(D79=1,R79,J79)</f>
        <v>7096</v>
      </c>
      <c r="O79" s="37" t="s">
        <v>324</v>
      </c>
    </row>
    <row r="80" spans="1:16">
      <c r="A80" s="1" t="s">
        <v>531</v>
      </c>
      <c r="E80" s="1">
        <v>2</v>
      </c>
      <c r="F80" s="1">
        <v>4</v>
      </c>
      <c r="G80" s="1" t="str">
        <f t="shared" ca="1" si="35"/>
        <v>1430</v>
      </c>
      <c r="H80" s="1" t="str">
        <f t="shared" ref="H80:H88" ca="1" si="36">IF(LEFT(G80,1)="0",RIGHT(G80,LEN(G80)-1)&amp;LEFT(G80,1),G80)</f>
        <v>1430</v>
      </c>
      <c r="I80" s="1">
        <f t="shared" ref="I80:I88" ca="1" si="37">VALUE(LEFT(H80,1))</f>
        <v>1</v>
      </c>
      <c r="J80" s="1" t="str">
        <f ca="1">IF(M79=3,H80,IF(L79=2,H80,IF(AND(INT(RAND()*2)=0,K79-H80&gt;=0),H80*(-1),H80)))</f>
        <v>1430</v>
      </c>
      <c r="K80" s="31">
        <f ca="1">K79+J80</f>
        <v>8526</v>
      </c>
      <c r="L80" s="29">
        <f t="shared" ref="L80:L88" ca="1" si="38">IF(J80&lt;0,L79+1,0)</f>
        <v>0</v>
      </c>
      <c r="M80" s="1">
        <f ca="1">IF(J80&lt;0,M79+1,M79)</f>
        <v>3</v>
      </c>
      <c r="N80" s="34" t="str">
        <f t="shared" ref="N80:N88" ca="1" si="39">IF(D80=1,R80,J80)</f>
        <v>1430</v>
      </c>
      <c r="O80" s="37" t="s">
        <v>322</v>
      </c>
    </row>
    <row r="81" spans="1:16">
      <c r="A81" s="1" t="s">
        <v>532</v>
      </c>
      <c r="E81" s="1">
        <v>3</v>
      </c>
      <c r="F81" s="1">
        <v>4</v>
      </c>
      <c r="G81" s="1" t="str">
        <f t="shared" ca="1" si="35"/>
        <v>6985</v>
      </c>
      <c r="H81" s="1" t="str">
        <f t="shared" ca="1" si="36"/>
        <v>6985</v>
      </c>
      <c r="I81" s="1">
        <f t="shared" ca="1" si="37"/>
        <v>6</v>
      </c>
      <c r="J81" s="1" t="str">
        <f ca="1">IF(M80=3,H81,IF(L80=2,H81,IF(AND(INT(RAND()*2)=0,K80-H81&gt;=0),H81*(-1),H81)))</f>
        <v>6985</v>
      </c>
      <c r="K81" s="31">
        <f t="shared" ref="K81:K89" ca="1" si="40">K80+J81</f>
        <v>15511</v>
      </c>
      <c r="L81" s="29">
        <f t="shared" ca="1" si="38"/>
        <v>0</v>
      </c>
      <c r="M81" s="1">
        <f t="shared" ref="M81:M88" ca="1" si="41">IF(J81&lt;0,M80+1,M80)</f>
        <v>3</v>
      </c>
      <c r="N81" s="34" t="str">
        <f t="shared" ca="1" si="39"/>
        <v>6985</v>
      </c>
      <c r="O81" s="37" t="s">
        <v>326</v>
      </c>
    </row>
    <row r="82" spans="1:16">
      <c r="A82" s="1" t="s">
        <v>533</v>
      </c>
      <c r="E82" s="1">
        <v>4</v>
      </c>
      <c r="F82" s="1">
        <v>4</v>
      </c>
      <c r="G82" s="1" t="str">
        <f t="shared" ca="1" si="35"/>
        <v>0329</v>
      </c>
      <c r="H82" s="1" t="str">
        <f t="shared" ca="1" si="36"/>
        <v>3290</v>
      </c>
      <c r="I82" s="1">
        <f t="shared" ca="1" si="37"/>
        <v>3</v>
      </c>
      <c r="J82" s="1" t="str">
        <f ca="1">IF(M81=3,H82,IF(L81=2,H82,IF(AND(INT(RAND()*2)=0,K81-H82&gt;=0),H82*(-1),H82)))</f>
        <v>3290</v>
      </c>
      <c r="K82" s="31">
        <f t="shared" ca="1" si="40"/>
        <v>18801</v>
      </c>
      <c r="L82" s="29">
        <f t="shared" ca="1" si="38"/>
        <v>0</v>
      </c>
      <c r="M82" s="1">
        <f t="shared" ca="1" si="41"/>
        <v>3</v>
      </c>
      <c r="N82" s="34" t="str">
        <f t="shared" ca="1" si="39"/>
        <v>3290</v>
      </c>
      <c r="O82" s="37" t="s">
        <v>329</v>
      </c>
    </row>
    <row r="83" spans="1:16">
      <c r="A83" s="1" t="s">
        <v>534</v>
      </c>
      <c r="E83" s="1">
        <v>5</v>
      </c>
      <c r="F83" s="1">
        <v>4</v>
      </c>
      <c r="G83" s="1" t="str">
        <f t="shared" ca="1" si="35"/>
        <v>9218</v>
      </c>
      <c r="H83" s="1" t="str">
        <f t="shared" ca="1" si="36"/>
        <v>9218</v>
      </c>
      <c r="I83" s="1">
        <f t="shared" ca="1" si="37"/>
        <v>9</v>
      </c>
      <c r="J83" s="30" t="str">
        <f ca="1">IF(OR(M82=3,L82=2,M82=2),H83,IF(AND(INT(RAND()*2)=0,K82-H83&gt;=0),H83*(-1),H83))</f>
        <v>9218</v>
      </c>
      <c r="K83" s="31">
        <f t="shared" ca="1" si="40"/>
        <v>28019</v>
      </c>
      <c r="L83" s="29">
        <f t="shared" ca="1" si="38"/>
        <v>0</v>
      </c>
      <c r="M83" s="1">
        <f t="shared" ca="1" si="41"/>
        <v>3</v>
      </c>
      <c r="N83" s="34" t="str">
        <f t="shared" ca="1" si="39"/>
        <v>9218</v>
      </c>
      <c r="O83" s="37" t="s">
        <v>328</v>
      </c>
    </row>
    <row r="84" spans="1:16">
      <c r="A84" s="1" t="s">
        <v>535</v>
      </c>
      <c r="E84" s="1">
        <v>6</v>
      </c>
      <c r="F84" s="1">
        <v>4</v>
      </c>
      <c r="G84" s="1" t="str">
        <f t="shared" ca="1" si="35"/>
        <v>2541</v>
      </c>
      <c r="H84" s="1" t="str">
        <f t="shared" ca="1" si="36"/>
        <v>2541</v>
      </c>
      <c r="I84" s="1">
        <f t="shared" ca="1" si="37"/>
        <v>2</v>
      </c>
      <c r="J84" s="30" t="str">
        <f ca="1">IF(OR(M83=3,L83=2,M83=2),H84,IF(AND(INT(RAND()*2)=0,K83-H84&gt;=0),H84*(-1),H84))</f>
        <v>2541</v>
      </c>
      <c r="K84" s="31">
        <f t="shared" ca="1" si="40"/>
        <v>30560</v>
      </c>
      <c r="L84" s="29">
        <f t="shared" ca="1" si="38"/>
        <v>0</v>
      </c>
      <c r="M84" s="1">
        <f t="shared" ca="1" si="41"/>
        <v>3</v>
      </c>
      <c r="N84" s="34" t="str">
        <f t="shared" ca="1" si="39"/>
        <v>2541</v>
      </c>
      <c r="O84" s="37" t="s">
        <v>331</v>
      </c>
    </row>
    <row r="85" spans="1:16">
      <c r="A85" s="1" t="s">
        <v>536</v>
      </c>
      <c r="E85" s="1">
        <v>7</v>
      </c>
      <c r="F85" s="1">
        <v>4</v>
      </c>
      <c r="G85" s="1" t="str">
        <f t="shared" ca="1" si="35"/>
        <v>4763</v>
      </c>
      <c r="H85" s="1" t="str">
        <f t="shared" ca="1" si="36"/>
        <v>4763</v>
      </c>
      <c r="I85" s="1">
        <f t="shared" ca="1" si="37"/>
        <v>4</v>
      </c>
      <c r="J85" s="30" t="str">
        <f ca="1">IF(OR(M84=3,L84=2,M84=2),H85,IF(AND(INT(RAND()*2)=0,K84-H85&gt;=0),H85*(-1),H85))</f>
        <v>4763</v>
      </c>
      <c r="K85" s="31">
        <f t="shared" ca="1" si="40"/>
        <v>35323</v>
      </c>
      <c r="L85" s="29">
        <f t="shared" ca="1" si="38"/>
        <v>0</v>
      </c>
      <c r="M85" s="1">
        <f t="shared" ca="1" si="41"/>
        <v>3</v>
      </c>
      <c r="N85" s="34" t="str">
        <f t="shared" ca="1" si="39"/>
        <v>4763</v>
      </c>
      <c r="O85" s="37" t="s">
        <v>327</v>
      </c>
    </row>
    <row r="86" spans="1:16">
      <c r="A86" s="1" t="s">
        <v>537</v>
      </c>
      <c r="E86" s="1">
        <v>8</v>
      </c>
      <c r="F86" s="1">
        <v>4</v>
      </c>
      <c r="G86" s="1" t="str">
        <f t="shared" ca="1" si="35"/>
        <v>5874</v>
      </c>
      <c r="H86" s="1" t="str">
        <f t="shared" ca="1" si="36"/>
        <v>5874</v>
      </c>
      <c r="I86" s="1">
        <f t="shared" ca="1" si="37"/>
        <v>5</v>
      </c>
      <c r="J86" s="30" t="str">
        <f ca="1">IF(OR(M85=3,L85=2),H86,IF(OR(AND(INT(RAND()*2)=0,K85-H86&gt;=0),M85&lt;=2),H86*(-1),H86))</f>
        <v>5874</v>
      </c>
      <c r="K86" s="31">
        <f t="shared" ca="1" si="40"/>
        <v>41197</v>
      </c>
      <c r="L86" s="29">
        <f t="shared" ca="1" si="38"/>
        <v>0</v>
      </c>
      <c r="M86" s="1">
        <f t="shared" ca="1" si="41"/>
        <v>3</v>
      </c>
      <c r="N86" s="34" t="str">
        <f t="shared" ca="1" si="39"/>
        <v>5874</v>
      </c>
      <c r="O86" s="37" t="s">
        <v>323</v>
      </c>
    </row>
    <row r="87" spans="1:16">
      <c r="A87" s="1" t="s">
        <v>538</v>
      </c>
      <c r="E87" s="1">
        <v>9</v>
      </c>
      <c r="F87" s="1">
        <v>4</v>
      </c>
      <c r="G87" s="1" t="str">
        <f t="shared" ca="1" si="35"/>
        <v>3652</v>
      </c>
      <c r="H87" s="1" t="str">
        <f t="shared" ca="1" si="36"/>
        <v>3652</v>
      </c>
      <c r="I87" s="1">
        <f t="shared" ca="1" si="37"/>
        <v>3</v>
      </c>
      <c r="J87" s="30" t="str">
        <f ca="1">IF(M86=3,H87,IF(OR(AND(INT(RAND()*2)=0,K86-H87&gt;=0),M86=2),H87*(-1),H87))</f>
        <v>3652</v>
      </c>
      <c r="K87" s="31">
        <f t="shared" ca="1" si="40"/>
        <v>44849</v>
      </c>
      <c r="L87" s="29">
        <f t="shared" ca="1" si="38"/>
        <v>0</v>
      </c>
      <c r="M87" s="1">
        <f t="shared" ca="1" si="41"/>
        <v>3</v>
      </c>
      <c r="N87" s="34" t="str">
        <f t="shared" ca="1" si="39"/>
        <v>3652</v>
      </c>
      <c r="O87" s="37" t="s">
        <v>330</v>
      </c>
    </row>
    <row r="88" spans="1:16">
      <c r="A88" s="1" t="s">
        <v>539</v>
      </c>
      <c r="E88" s="1">
        <v>10</v>
      </c>
      <c r="F88" s="1">
        <v>4</v>
      </c>
      <c r="G88" s="1" t="str">
        <f t="shared" ca="1" si="35"/>
        <v>8107</v>
      </c>
      <c r="H88" s="1" t="str">
        <f t="shared" ca="1" si="36"/>
        <v>8107</v>
      </c>
      <c r="I88" s="1">
        <f t="shared" ca="1" si="37"/>
        <v>8</v>
      </c>
      <c r="J88" s="30" t="str">
        <f ca="1">IF(M87=3,H88,IF(OR(AND(INT(RAND()*2)=0,K87-H88&gt;=0),M87=2),H88*(-1),H88))</f>
        <v>8107</v>
      </c>
      <c r="K88" s="31">
        <f t="shared" ca="1" si="40"/>
        <v>52956</v>
      </c>
      <c r="L88" s="29">
        <f t="shared" ca="1" si="38"/>
        <v>0</v>
      </c>
      <c r="M88" s="1">
        <f t="shared" ca="1" si="41"/>
        <v>3</v>
      </c>
      <c r="N88" s="34" t="str">
        <f t="shared" ca="1" si="39"/>
        <v>8107</v>
      </c>
      <c r="O88" s="37" t="s">
        <v>325</v>
      </c>
    </row>
    <row r="89" spans="1:16">
      <c r="K89" s="31">
        <f t="shared" ca="1" si="40"/>
        <v>52956</v>
      </c>
      <c r="O89" s="37"/>
    </row>
    <row r="90" spans="1:16">
      <c r="O90" s="37"/>
    </row>
    <row r="91" spans="1:16">
      <c r="A91" s="22" t="s">
        <v>348</v>
      </c>
      <c r="F91" s="1" t="s">
        <v>451</v>
      </c>
      <c r="O91" s="37"/>
    </row>
    <row r="92" spans="1:16">
      <c r="F92" s="1">
        <f>MAX(F94:F103)</f>
        <v>4</v>
      </c>
      <c r="O92" s="37"/>
    </row>
    <row r="93" spans="1:16">
      <c r="A93" s="1" t="s">
        <v>440</v>
      </c>
      <c r="B93" s="1" t="s">
        <v>441</v>
      </c>
      <c r="E93" s="1" t="s">
        <v>396</v>
      </c>
      <c r="F93" s="1" t="s">
        <v>444</v>
      </c>
      <c r="G93" s="1" t="s">
        <v>337</v>
      </c>
      <c r="H93" s="1" t="s">
        <v>338</v>
      </c>
      <c r="I93" s="1" t="s">
        <v>342</v>
      </c>
      <c r="J93" s="1" t="s">
        <v>339</v>
      </c>
      <c r="K93" s="31" t="s">
        <v>343</v>
      </c>
      <c r="L93" s="27" t="s">
        <v>344</v>
      </c>
      <c r="M93" s="27" t="s">
        <v>345</v>
      </c>
      <c r="N93" s="33"/>
      <c r="O93" s="36"/>
      <c r="P93" s="17"/>
    </row>
    <row r="94" spans="1:16">
      <c r="A94" s="1" t="s">
        <v>540</v>
      </c>
      <c r="C94" s="1">
        <f ca="1">IF(INT(RAND()*2)=0,0,3)</f>
        <v>0</v>
      </c>
      <c r="E94" s="1">
        <v>1</v>
      </c>
      <c r="F94" s="1">
        <v>4</v>
      </c>
      <c r="G94" s="1" t="str">
        <f t="shared" ref="G94:G103" ca="1" si="42">IF(LEFT(A94,F94)="0",INT(RAND()*9+1),LEFT(A94,F94))</f>
        <v>2401</v>
      </c>
      <c r="H94" s="1" t="str">
        <f ca="1">IF(LEFT(G94,1)="0",RIGHT(G94,LEN(G94)-1)&amp;LEFT(G94,1),G94)</f>
        <v>2401</v>
      </c>
      <c r="I94" s="1">
        <f ca="1">VALUE(LEFT(H94,1))</f>
        <v>2</v>
      </c>
      <c r="J94" s="1" t="str">
        <f ca="1">H94</f>
        <v>2401</v>
      </c>
      <c r="K94" s="31" t="str">
        <f ca="1">J94</f>
        <v>2401</v>
      </c>
      <c r="L94" s="29"/>
      <c r="M94" s="1">
        <f ca="1">C94</f>
        <v>0</v>
      </c>
      <c r="N94" s="34" t="str">
        <f ca="1">IF(D94=1,R94,J94)</f>
        <v>2401</v>
      </c>
      <c r="O94" s="37" t="s">
        <v>1116</v>
      </c>
    </row>
    <row r="95" spans="1:16">
      <c r="A95" s="1" t="s">
        <v>541</v>
      </c>
      <c r="E95" s="1">
        <v>2</v>
      </c>
      <c r="F95" s="1">
        <v>4</v>
      </c>
      <c r="G95" s="1" t="str">
        <f t="shared" ca="1" si="42"/>
        <v>3512</v>
      </c>
      <c r="H95" s="1" t="str">
        <f t="shared" ref="H95:H103" ca="1" si="43">IF(LEFT(G95,1)="0",RIGHT(G95,LEN(G95)-1)&amp;LEFT(G95,1),G95)</f>
        <v>3512</v>
      </c>
      <c r="I95" s="1">
        <f t="shared" ref="I95:I103" ca="1" si="44">VALUE(LEFT(H95,1))</f>
        <v>3</v>
      </c>
      <c r="J95" s="1" t="str">
        <f ca="1">IF(M94=3,H95,IF(L94=2,H95,IF(AND(INT(RAND()*2)=0,K94-H95&gt;=0),H95*(-1),H95)))</f>
        <v>3512</v>
      </c>
      <c r="K95" s="31">
        <f ca="1">K94+J95</f>
        <v>5913</v>
      </c>
      <c r="L95" s="29">
        <f t="shared" ref="L95:L103" ca="1" si="45">IF(J95&lt;0,L94+1,0)</f>
        <v>0</v>
      </c>
      <c r="M95" s="1">
        <f ca="1">IF(J95&lt;0,M94+1,M94)</f>
        <v>0</v>
      </c>
      <c r="N95" s="34" t="str">
        <f t="shared" ref="N95:N103" ca="1" si="46">IF(D95=1,R95,J95)</f>
        <v>3512</v>
      </c>
      <c r="O95" s="37" t="s">
        <v>1117</v>
      </c>
    </row>
    <row r="96" spans="1:16">
      <c r="A96" s="1" t="s">
        <v>542</v>
      </c>
      <c r="E96" s="1">
        <v>3</v>
      </c>
      <c r="F96" s="1">
        <v>4</v>
      </c>
      <c r="G96" s="1" t="str">
        <f t="shared" ca="1" si="42"/>
        <v>7956</v>
      </c>
      <c r="H96" s="1" t="str">
        <f t="shared" ca="1" si="43"/>
        <v>7956</v>
      </c>
      <c r="I96" s="1">
        <f t="shared" ca="1" si="44"/>
        <v>7</v>
      </c>
      <c r="J96" s="1" t="str">
        <f ca="1">IF(M95=3,H96,IF(L95=2,H96,IF(AND(INT(RAND()*2)=0,K95-H96&gt;=0),H96*(-1),H96)))</f>
        <v>7956</v>
      </c>
      <c r="K96" s="31">
        <f t="shared" ref="K96:K104" ca="1" si="47">K95+J96</f>
        <v>13869</v>
      </c>
      <c r="L96" s="29">
        <f t="shared" ca="1" si="45"/>
        <v>0</v>
      </c>
      <c r="M96" s="1">
        <f t="shared" ref="M96:M103" ca="1" si="48">IF(J96&lt;0,M95+1,M95)</f>
        <v>0</v>
      </c>
      <c r="N96" s="34" t="str">
        <f t="shared" ca="1" si="46"/>
        <v>7956</v>
      </c>
      <c r="O96" s="37" t="s">
        <v>1118</v>
      </c>
    </row>
    <row r="97" spans="1:16">
      <c r="A97" s="1" t="s">
        <v>543</v>
      </c>
      <c r="E97" s="1">
        <v>4</v>
      </c>
      <c r="F97" s="1">
        <v>4</v>
      </c>
      <c r="G97" s="1" t="str">
        <f t="shared" ca="1" si="42"/>
        <v>5734</v>
      </c>
      <c r="H97" s="1" t="str">
        <f t="shared" ca="1" si="43"/>
        <v>5734</v>
      </c>
      <c r="I97" s="1">
        <f t="shared" ca="1" si="44"/>
        <v>5</v>
      </c>
      <c r="J97" s="1" t="str">
        <f ca="1">IF(M96=3,H97,IF(L96=2,H97,IF(AND(INT(RAND()*2)=0,K96-H97&gt;=0),H97*(-1),H97)))</f>
        <v>5734</v>
      </c>
      <c r="K97" s="31">
        <f t="shared" ca="1" si="47"/>
        <v>19603</v>
      </c>
      <c r="L97" s="29">
        <f t="shared" ca="1" si="45"/>
        <v>0</v>
      </c>
      <c r="M97" s="1">
        <f t="shared" ca="1" si="48"/>
        <v>0</v>
      </c>
      <c r="N97" s="34" t="str">
        <f t="shared" ca="1" si="46"/>
        <v>5734</v>
      </c>
      <c r="O97" s="37">
        <v>-5734</v>
      </c>
    </row>
    <row r="98" spans="1:16">
      <c r="A98" s="1" t="s">
        <v>544</v>
      </c>
      <c r="E98" s="1">
        <v>5</v>
      </c>
      <c r="F98" s="1">
        <v>4</v>
      </c>
      <c r="G98" s="1" t="str">
        <f t="shared" ca="1" si="42"/>
        <v>6845</v>
      </c>
      <c r="H98" s="1" t="str">
        <f t="shared" ca="1" si="43"/>
        <v>6845</v>
      </c>
      <c r="I98" s="1">
        <f t="shared" ca="1" si="44"/>
        <v>6</v>
      </c>
      <c r="J98" s="30" t="str">
        <f ca="1">IF(OR(M97=3,L97=2,M97=2),H98,IF(AND(INT(RAND()*2)=0,K97-H98&gt;=0),H98*(-1),H98))</f>
        <v>6845</v>
      </c>
      <c r="K98" s="31">
        <f t="shared" ca="1" si="47"/>
        <v>26448</v>
      </c>
      <c r="L98" s="29">
        <f t="shared" ca="1" si="45"/>
        <v>0</v>
      </c>
      <c r="M98" s="1">
        <f t="shared" ca="1" si="48"/>
        <v>0</v>
      </c>
      <c r="N98" s="34" t="str">
        <f t="shared" ca="1" si="46"/>
        <v>6845</v>
      </c>
      <c r="O98" s="37">
        <v>-6845</v>
      </c>
    </row>
    <row r="99" spans="1:16">
      <c r="A99" s="1" t="s">
        <v>545</v>
      </c>
      <c r="E99" s="1">
        <v>6</v>
      </c>
      <c r="F99" s="1">
        <v>4</v>
      </c>
      <c r="G99" s="1" t="str">
        <f t="shared" ca="1" si="42"/>
        <v>0289</v>
      </c>
      <c r="H99" s="1" t="str">
        <f t="shared" ca="1" si="43"/>
        <v>2890</v>
      </c>
      <c r="I99" s="1">
        <f t="shared" ca="1" si="44"/>
        <v>2</v>
      </c>
      <c r="J99" s="30">
        <f ca="1">IF(OR(M98=3,L98=2,M98=2),H99,IF(AND(INT(RAND()*2)=0,K98-H99&gt;=0),H99*(-1),H99))</f>
        <v>-2890</v>
      </c>
      <c r="K99" s="31">
        <f t="shared" ca="1" si="47"/>
        <v>23558</v>
      </c>
      <c r="L99" s="29">
        <f t="shared" ca="1" si="45"/>
        <v>1</v>
      </c>
      <c r="M99" s="1">
        <f t="shared" ca="1" si="48"/>
        <v>1</v>
      </c>
      <c r="N99" s="34">
        <f t="shared" ca="1" si="46"/>
        <v>-2890</v>
      </c>
      <c r="O99" s="37" t="s">
        <v>1119</v>
      </c>
    </row>
    <row r="100" spans="1:16">
      <c r="A100" s="1" t="s">
        <v>546</v>
      </c>
      <c r="E100" s="1">
        <v>7</v>
      </c>
      <c r="F100" s="1">
        <v>4</v>
      </c>
      <c r="G100" s="1" t="str">
        <f t="shared" ca="1" si="42"/>
        <v>9178</v>
      </c>
      <c r="H100" s="1" t="str">
        <f t="shared" ca="1" si="43"/>
        <v>9178</v>
      </c>
      <c r="I100" s="1">
        <f t="shared" ca="1" si="44"/>
        <v>9</v>
      </c>
      <c r="J100" s="30" t="str">
        <f ca="1">IF(OR(M99=3,L99=2,M99=2),H100,IF(AND(INT(RAND()*2)=0,K99-H100&gt;=0),H100*(-1),H100))</f>
        <v>9178</v>
      </c>
      <c r="K100" s="31">
        <f t="shared" ca="1" si="47"/>
        <v>32736</v>
      </c>
      <c r="L100" s="29">
        <f t="shared" ca="1" si="45"/>
        <v>0</v>
      </c>
      <c r="M100" s="1">
        <f t="shared" ca="1" si="48"/>
        <v>1</v>
      </c>
      <c r="N100" s="34" t="str">
        <f t="shared" ca="1" si="46"/>
        <v>9178</v>
      </c>
      <c r="O100" s="37" t="s">
        <v>1120</v>
      </c>
    </row>
    <row r="101" spans="1:16">
      <c r="A101" s="1" t="s">
        <v>547</v>
      </c>
      <c r="E101" s="1">
        <v>8</v>
      </c>
      <c r="F101" s="1">
        <v>4</v>
      </c>
      <c r="G101" s="1" t="str">
        <f t="shared" ca="1" si="42"/>
        <v>4623</v>
      </c>
      <c r="H101" s="1" t="str">
        <f t="shared" ca="1" si="43"/>
        <v>4623</v>
      </c>
      <c r="I101" s="1">
        <f t="shared" ca="1" si="44"/>
        <v>4</v>
      </c>
      <c r="J101" s="30">
        <f ca="1">IF(OR(M100=3,L100=2),H101,IF(OR(AND(INT(RAND()*2)=0,K100-H101&gt;=0),M100&lt;=2),H101*(-1),H101))</f>
        <v>-4623</v>
      </c>
      <c r="K101" s="31">
        <f t="shared" ca="1" si="47"/>
        <v>28113</v>
      </c>
      <c r="L101" s="29">
        <f t="shared" ca="1" si="45"/>
        <v>1</v>
      </c>
      <c r="M101" s="1">
        <f t="shared" ca="1" si="48"/>
        <v>2</v>
      </c>
      <c r="N101" s="34">
        <f t="shared" ca="1" si="46"/>
        <v>-4623</v>
      </c>
      <c r="O101" s="37">
        <v>-4623</v>
      </c>
    </row>
    <row r="102" spans="1:16">
      <c r="A102" s="1" t="s">
        <v>548</v>
      </c>
      <c r="E102" s="1">
        <v>9</v>
      </c>
      <c r="F102" s="1">
        <v>4</v>
      </c>
      <c r="G102" s="1" t="str">
        <f t="shared" ca="1" si="42"/>
        <v>1390</v>
      </c>
      <c r="H102" s="1" t="str">
        <f t="shared" ca="1" si="43"/>
        <v>1390</v>
      </c>
      <c r="I102" s="1">
        <f t="shared" ca="1" si="44"/>
        <v>1</v>
      </c>
      <c r="J102" s="30">
        <f ca="1">IF(M101=3,H102,IF(OR(AND(INT(RAND()*2)=0,K101-H102&gt;=0),M101=2),H102*(-1),H102))</f>
        <v>-1390</v>
      </c>
      <c r="K102" s="31">
        <f t="shared" ca="1" si="47"/>
        <v>26723</v>
      </c>
      <c r="L102" s="29">
        <f t="shared" ca="1" si="45"/>
        <v>2</v>
      </c>
      <c r="M102" s="1">
        <f t="shared" ca="1" si="48"/>
        <v>3</v>
      </c>
      <c r="N102" s="34">
        <f t="shared" ca="1" si="46"/>
        <v>-1390</v>
      </c>
      <c r="O102" s="37" t="s">
        <v>1121</v>
      </c>
    </row>
    <row r="103" spans="1:16">
      <c r="A103" s="1" t="s">
        <v>549</v>
      </c>
      <c r="E103" s="1">
        <v>10</v>
      </c>
      <c r="F103" s="1">
        <v>4</v>
      </c>
      <c r="G103" s="1" t="str">
        <f t="shared" ca="1" si="42"/>
        <v>8067</v>
      </c>
      <c r="H103" s="1" t="str">
        <f t="shared" ca="1" si="43"/>
        <v>8067</v>
      </c>
      <c r="I103" s="1">
        <f t="shared" ca="1" si="44"/>
        <v>8</v>
      </c>
      <c r="J103" s="30" t="str">
        <f ca="1">IF(M102=3,H103,IF(OR(AND(INT(RAND()*2)=0,K102-H103&gt;=0),M102=2),H103*(-1),H103))</f>
        <v>8067</v>
      </c>
      <c r="K103" s="31">
        <f t="shared" ca="1" si="47"/>
        <v>34790</v>
      </c>
      <c r="L103" s="29">
        <f t="shared" ca="1" si="45"/>
        <v>0</v>
      </c>
      <c r="M103" s="1">
        <f t="shared" ca="1" si="48"/>
        <v>3</v>
      </c>
      <c r="N103" s="34" t="str">
        <f t="shared" ca="1" si="46"/>
        <v>8067</v>
      </c>
      <c r="O103" s="37" t="s">
        <v>1122</v>
      </c>
    </row>
    <row r="104" spans="1:16">
      <c r="K104" s="31">
        <f t="shared" ca="1" si="47"/>
        <v>34790</v>
      </c>
      <c r="O104" s="37"/>
    </row>
    <row r="105" spans="1:16">
      <c r="O105" s="37"/>
    </row>
    <row r="106" spans="1:16">
      <c r="A106" s="22" t="s">
        <v>349</v>
      </c>
      <c r="F106" s="1" t="s">
        <v>451</v>
      </c>
      <c r="O106" s="37"/>
    </row>
    <row r="107" spans="1:16">
      <c r="F107" s="1">
        <f>MAX(F109:F118)</f>
        <v>4</v>
      </c>
      <c r="O107" s="37"/>
    </row>
    <row r="108" spans="1:16">
      <c r="A108" s="1" t="s">
        <v>440</v>
      </c>
      <c r="B108" s="1" t="s">
        <v>441</v>
      </c>
      <c r="E108" s="1" t="s">
        <v>396</v>
      </c>
      <c r="F108" s="1" t="s">
        <v>444</v>
      </c>
      <c r="G108" s="1" t="s">
        <v>337</v>
      </c>
      <c r="H108" s="1" t="s">
        <v>338</v>
      </c>
      <c r="I108" s="1" t="s">
        <v>342</v>
      </c>
      <c r="J108" s="1" t="s">
        <v>339</v>
      </c>
      <c r="K108" s="31" t="s">
        <v>343</v>
      </c>
      <c r="L108" s="27" t="s">
        <v>344</v>
      </c>
      <c r="M108" s="27" t="s">
        <v>345</v>
      </c>
      <c r="N108" s="33"/>
      <c r="O108" s="36"/>
      <c r="P108" s="17"/>
    </row>
    <row r="109" spans="1:16">
      <c r="A109" s="1" t="s">
        <v>550</v>
      </c>
      <c r="C109" s="1">
        <f ca="1">IF(C94=3,0,3)</f>
        <v>3</v>
      </c>
      <c r="E109" s="1">
        <v>1</v>
      </c>
      <c r="F109" s="1">
        <v>4</v>
      </c>
      <c r="G109" s="1" t="str">
        <f t="shared" ref="G109:G118" ca="1" si="49">IF(LEFT(A109,F109)="0",INT(RAND()*9+1),LEFT(A109,F109))</f>
        <v>7561</v>
      </c>
      <c r="H109" s="1" t="str">
        <f ca="1">IF(LEFT(G109,1)="0",RIGHT(G109,LEN(G109)-1)&amp;LEFT(G109,1),G109)</f>
        <v>7561</v>
      </c>
      <c r="I109" s="1">
        <f ca="1">VALUE(LEFT(H109,1))</f>
        <v>7</v>
      </c>
      <c r="J109" s="1" t="str">
        <f ca="1">H109</f>
        <v>7561</v>
      </c>
      <c r="K109" s="31" t="str">
        <f ca="1">J109</f>
        <v>7561</v>
      </c>
      <c r="L109" s="29"/>
      <c r="M109" s="1">
        <f ca="1">C109</f>
        <v>3</v>
      </c>
      <c r="N109" s="34" t="str">
        <f ca="1">IF(D109=1,R109,J109)</f>
        <v>7561</v>
      </c>
      <c r="O109" s="37" t="s">
        <v>1123</v>
      </c>
    </row>
    <row r="110" spans="1:16">
      <c r="A110" s="1" t="s">
        <v>551</v>
      </c>
      <c r="E110" s="1">
        <v>2</v>
      </c>
      <c r="F110" s="1">
        <v>4</v>
      </c>
      <c r="G110" s="1" t="str">
        <f t="shared" ca="1" si="49"/>
        <v>0894</v>
      </c>
      <c r="H110" s="1" t="str">
        <f t="shared" ref="H110:H118" ca="1" si="50">IF(LEFT(G110,1)="0",RIGHT(G110,LEN(G110)-1)&amp;LEFT(G110,1),G110)</f>
        <v>8940</v>
      </c>
      <c r="I110" s="1">
        <f t="shared" ref="I110:I118" ca="1" si="51">VALUE(LEFT(H110,1))</f>
        <v>8</v>
      </c>
      <c r="J110" s="1" t="str">
        <f ca="1">IF(M109=3,H110,IF(L109=2,H110,IF(AND(INT(RAND()*2)=0,K109-H110&gt;=0),H110*(-1),H110)))</f>
        <v>8940</v>
      </c>
      <c r="K110" s="31">
        <f ca="1">K109+J110</f>
        <v>16501</v>
      </c>
      <c r="L110" s="29">
        <f t="shared" ref="L110:L118" ca="1" si="52">IF(J110&lt;0,L109+1,0)</f>
        <v>0</v>
      </c>
      <c r="M110" s="1">
        <f ca="1">IF(J110&lt;0,M109+1,M109)</f>
        <v>3</v>
      </c>
      <c r="N110" s="34" t="str">
        <f t="shared" ref="N110:N118" ca="1" si="53">IF(D110=1,R110,J110)</f>
        <v>8940</v>
      </c>
      <c r="O110" s="37" t="s">
        <v>1124</v>
      </c>
    </row>
    <row r="111" spans="1:16">
      <c r="A111" s="1" t="s">
        <v>552</v>
      </c>
      <c r="E111" s="1">
        <v>3</v>
      </c>
      <c r="F111" s="1">
        <v>4</v>
      </c>
      <c r="G111" s="1" t="str">
        <f t="shared" ca="1" si="49"/>
        <v>9783</v>
      </c>
      <c r="H111" s="1" t="str">
        <f t="shared" ca="1" si="50"/>
        <v>9783</v>
      </c>
      <c r="I111" s="1">
        <f t="shared" ca="1" si="51"/>
        <v>9</v>
      </c>
      <c r="J111" s="1" t="str">
        <f ca="1">IF(M110=3,H111,IF(L110=2,H111,IF(AND(INT(RAND()*2)=0,K110-H111&gt;=0),H111*(-1),H111)))</f>
        <v>9783</v>
      </c>
      <c r="K111" s="31">
        <f t="shared" ref="K111:K119" ca="1" si="54">K110+J111</f>
        <v>26284</v>
      </c>
      <c r="L111" s="29">
        <f t="shared" ca="1" si="52"/>
        <v>0</v>
      </c>
      <c r="M111" s="1">
        <f t="shared" ref="M111:M118" ca="1" si="55">IF(J111&lt;0,M110+1,M110)</f>
        <v>3</v>
      </c>
      <c r="N111" s="34" t="str">
        <f t="shared" ca="1" si="53"/>
        <v>9783</v>
      </c>
      <c r="O111" s="37" t="s">
        <v>1125</v>
      </c>
    </row>
    <row r="112" spans="1:16">
      <c r="A112" s="1" t="s">
        <v>553</v>
      </c>
      <c r="E112" s="1">
        <v>4</v>
      </c>
      <c r="F112" s="1">
        <v>4</v>
      </c>
      <c r="G112" s="1" t="str">
        <f t="shared" ca="1" si="49"/>
        <v>4238</v>
      </c>
      <c r="H112" s="1" t="str">
        <f t="shared" ca="1" si="50"/>
        <v>4238</v>
      </c>
      <c r="I112" s="1">
        <f t="shared" ca="1" si="51"/>
        <v>4</v>
      </c>
      <c r="J112" s="1" t="str">
        <f ca="1">IF(M111=3,H112,IF(L111=2,H112,IF(AND(INT(RAND()*2)=0,K111-H112&gt;=0),H112*(-1),H112)))</f>
        <v>4238</v>
      </c>
      <c r="K112" s="31">
        <f t="shared" ca="1" si="54"/>
        <v>30522</v>
      </c>
      <c r="L112" s="29">
        <f t="shared" ca="1" si="52"/>
        <v>0</v>
      </c>
      <c r="M112" s="1">
        <f t="shared" ca="1" si="55"/>
        <v>3</v>
      </c>
      <c r="N112" s="34" t="str">
        <f t="shared" ca="1" si="53"/>
        <v>4238</v>
      </c>
      <c r="O112" s="37" t="s">
        <v>1126</v>
      </c>
    </row>
    <row r="113" spans="1:16">
      <c r="A113" s="1" t="s">
        <v>554</v>
      </c>
      <c r="E113" s="1">
        <v>5</v>
      </c>
      <c r="F113" s="1">
        <v>4</v>
      </c>
      <c r="G113" s="1" t="str">
        <f t="shared" ca="1" si="49"/>
        <v>5349</v>
      </c>
      <c r="H113" s="1" t="str">
        <f t="shared" ca="1" si="50"/>
        <v>5349</v>
      </c>
      <c r="I113" s="1">
        <f t="shared" ca="1" si="51"/>
        <v>5</v>
      </c>
      <c r="J113" s="30" t="str">
        <f ca="1">IF(OR(M112=3,L112=2,M112=2),H113,IF(AND(INT(RAND()*2)=0,K112-H113&gt;=0),H113*(-1),H113))</f>
        <v>5349</v>
      </c>
      <c r="K113" s="31">
        <f t="shared" ca="1" si="54"/>
        <v>35871</v>
      </c>
      <c r="L113" s="29">
        <f t="shared" ca="1" si="52"/>
        <v>0</v>
      </c>
      <c r="M113" s="1">
        <f t="shared" ca="1" si="55"/>
        <v>3</v>
      </c>
      <c r="N113" s="34" t="str">
        <f t="shared" ca="1" si="53"/>
        <v>5349</v>
      </c>
      <c r="O113" s="37" t="s">
        <v>1127</v>
      </c>
    </row>
    <row r="114" spans="1:16">
      <c r="A114" s="1" t="s">
        <v>555</v>
      </c>
      <c r="E114" s="1">
        <v>6</v>
      </c>
      <c r="F114" s="1">
        <v>4</v>
      </c>
      <c r="G114" s="1" t="str">
        <f t="shared" ca="1" si="49"/>
        <v>6450</v>
      </c>
      <c r="H114" s="1" t="str">
        <f t="shared" ca="1" si="50"/>
        <v>6450</v>
      </c>
      <c r="I114" s="1">
        <f t="shared" ca="1" si="51"/>
        <v>6</v>
      </c>
      <c r="J114" s="30" t="str">
        <f ca="1">IF(OR(M113=3,L113=2,M113=2),H114,IF(AND(INT(RAND()*2)=0,K113-H114&gt;=0),H114*(-1),H114))</f>
        <v>6450</v>
      </c>
      <c r="K114" s="31">
        <f t="shared" ca="1" si="54"/>
        <v>42321</v>
      </c>
      <c r="L114" s="29">
        <f t="shared" ca="1" si="52"/>
        <v>0</v>
      </c>
      <c r="M114" s="1">
        <f t="shared" ca="1" si="55"/>
        <v>3</v>
      </c>
      <c r="N114" s="34" t="str">
        <f t="shared" ca="1" si="53"/>
        <v>6450</v>
      </c>
      <c r="O114" s="37" t="s">
        <v>1128</v>
      </c>
    </row>
    <row r="115" spans="1:16">
      <c r="A115" s="1" t="s">
        <v>556</v>
      </c>
      <c r="E115" s="1">
        <v>7</v>
      </c>
      <c r="F115" s="1">
        <v>4</v>
      </c>
      <c r="G115" s="1" t="str">
        <f t="shared" ca="1" si="49"/>
        <v>2016</v>
      </c>
      <c r="H115" s="1" t="str">
        <f t="shared" ca="1" si="50"/>
        <v>2016</v>
      </c>
      <c r="I115" s="1">
        <f t="shared" ca="1" si="51"/>
        <v>2</v>
      </c>
      <c r="J115" s="30" t="str">
        <f ca="1">IF(OR(M114=3,L114=2,M114=2),H115,IF(AND(INT(RAND()*2)=0,K114-H115&gt;=0),H115*(-1),H115))</f>
        <v>2016</v>
      </c>
      <c r="K115" s="31">
        <f t="shared" ca="1" si="54"/>
        <v>44337</v>
      </c>
      <c r="L115" s="29">
        <f t="shared" ca="1" si="52"/>
        <v>0</v>
      </c>
      <c r="M115" s="1">
        <f t="shared" ca="1" si="55"/>
        <v>3</v>
      </c>
      <c r="N115" s="34" t="str">
        <f t="shared" ca="1" si="53"/>
        <v>2016</v>
      </c>
      <c r="O115" s="37" t="s">
        <v>1129</v>
      </c>
    </row>
    <row r="116" spans="1:16">
      <c r="A116" s="1" t="s">
        <v>557</v>
      </c>
      <c r="E116" s="1">
        <v>8</v>
      </c>
      <c r="F116" s="1">
        <v>4</v>
      </c>
      <c r="G116" s="1" t="str">
        <f t="shared" ca="1" si="49"/>
        <v>3127</v>
      </c>
      <c r="H116" s="1" t="str">
        <f t="shared" ca="1" si="50"/>
        <v>3127</v>
      </c>
      <c r="I116" s="1">
        <f t="shared" ca="1" si="51"/>
        <v>3</v>
      </c>
      <c r="J116" s="30" t="str">
        <f ca="1">IF(OR(M115=3,L115=2),H116,IF(OR(AND(INT(RAND()*2)=0,K115-H116&gt;=0),M115&lt;=2),H116*(-1),H116))</f>
        <v>3127</v>
      </c>
      <c r="K116" s="31">
        <f t="shared" ca="1" si="54"/>
        <v>47464</v>
      </c>
      <c r="L116" s="29">
        <f t="shared" ca="1" si="52"/>
        <v>0</v>
      </c>
      <c r="M116" s="1">
        <f t="shared" ca="1" si="55"/>
        <v>3</v>
      </c>
      <c r="N116" s="34" t="str">
        <f t="shared" ca="1" si="53"/>
        <v>3127</v>
      </c>
      <c r="O116" s="37" t="s">
        <v>1130</v>
      </c>
    </row>
    <row r="117" spans="1:16">
      <c r="A117" s="1" t="s">
        <v>558</v>
      </c>
      <c r="E117" s="1">
        <v>9</v>
      </c>
      <c r="F117" s="1">
        <v>4</v>
      </c>
      <c r="G117" s="1" t="str">
        <f t="shared" ca="1" si="49"/>
        <v>1905</v>
      </c>
      <c r="H117" s="1" t="str">
        <f t="shared" ca="1" si="50"/>
        <v>1905</v>
      </c>
      <c r="I117" s="1">
        <f t="shared" ca="1" si="51"/>
        <v>1</v>
      </c>
      <c r="J117" s="30" t="str">
        <f ca="1">IF(M116=3,H117,IF(OR(AND(INT(RAND()*2)=0,K116-H117&gt;=0),M116=2),H117*(-1),H117))</f>
        <v>1905</v>
      </c>
      <c r="K117" s="31">
        <f t="shared" ca="1" si="54"/>
        <v>49369</v>
      </c>
      <c r="L117" s="29">
        <f t="shared" ca="1" si="52"/>
        <v>0</v>
      </c>
      <c r="M117" s="1">
        <f t="shared" ca="1" si="55"/>
        <v>3</v>
      </c>
      <c r="N117" s="34" t="str">
        <f t="shared" ca="1" si="53"/>
        <v>1905</v>
      </c>
      <c r="O117" s="37" t="s">
        <v>1131</v>
      </c>
    </row>
    <row r="118" spans="1:16">
      <c r="A118" s="1" t="s">
        <v>559</v>
      </c>
      <c r="E118" s="1">
        <v>10</v>
      </c>
      <c r="F118" s="1">
        <v>4</v>
      </c>
      <c r="G118" s="1" t="str">
        <f t="shared" ca="1" si="49"/>
        <v>8672</v>
      </c>
      <c r="H118" s="1" t="str">
        <f t="shared" ca="1" si="50"/>
        <v>8672</v>
      </c>
      <c r="I118" s="1">
        <f t="shared" ca="1" si="51"/>
        <v>8</v>
      </c>
      <c r="J118" s="30" t="str">
        <f ca="1">IF(M117=3,H118,IF(OR(AND(INT(RAND()*2)=0,K117-H118&gt;=0),M117=2),H118*(-1),H118))</f>
        <v>8672</v>
      </c>
      <c r="K118" s="31">
        <f t="shared" ca="1" si="54"/>
        <v>58041</v>
      </c>
      <c r="L118" s="29">
        <f t="shared" ca="1" si="52"/>
        <v>0</v>
      </c>
      <c r="M118" s="1">
        <f t="shared" ca="1" si="55"/>
        <v>3</v>
      </c>
      <c r="N118" s="34" t="str">
        <f t="shared" ca="1" si="53"/>
        <v>8672</v>
      </c>
      <c r="O118" s="37" t="s">
        <v>1132</v>
      </c>
    </row>
    <row r="119" spans="1:16">
      <c r="K119" s="31">
        <f t="shared" ca="1" si="54"/>
        <v>58041</v>
      </c>
      <c r="O119" s="37"/>
    </row>
    <row r="120" spans="1:16">
      <c r="O120" s="37"/>
    </row>
    <row r="121" spans="1:16">
      <c r="A121" s="22" t="s">
        <v>350</v>
      </c>
      <c r="F121" s="1" t="s">
        <v>451</v>
      </c>
      <c r="O121" s="37"/>
    </row>
    <row r="122" spans="1:16">
      <c r="F122" s="1">
        <f>MAX(F124:F133)</f>
        <v>4</v>
      </c>
      <c r="O122" s="37"/>
    </row>
    <row r="123" spans="1:16">
      <c r="A123" s="1" t="s">
        <v>440</v>
      </c>
      <c r="B123" s="1" t="s">
        <v>441</v>
      </c>
      <c r="E123" s="1" t="s">
        <v>396</v>
      </c>
      <c r="F123" s="1" t="s">
        <v>444</v>
      </c>
      <c r="G123" s="1" t="s">
        <v>337</v>
      </c>
      <c r="H123" s="1" t="s">
        <v>338</v>
      </c>
      <c r="I123" s="1" t="s">
        <v>342</v>
      </c>
      <c r="J123" s="1" t="s">
        <v>339</v>
      </c>
      <c r="K123" s="31" t="s">
        <v>343</v>
      </c>
      <c r="L123" s="27" t="s">
        <v>344</v>
      </c>
      <c r="M123" s="27" t="s">
        <v>345</v>
      </c>
      <c r="N123" s="33"/>
      <c r="O123" s="36"/>
      <c r="P123" s="17"/>
    </row>
    <row r="124" spans="1:16">
      <c r="A124" s="1" t="s">
        <v>560</v>
      </c>
      <c r="C124" s="1">
        <f ca="1">IF(C109=3,IF(INT(RAND()*2)=0,0,3),3)</f>
        <v>3</v>
      </c>
      <c r="E124" s="1">
        <v>1</v>
      </c>
      <c r="F124" s="1">
        <v>4</v>
      </c>
      <c r="G124" s="1" t="str">
        <f t="shared" ref="G124:G133" ca="1" si="56">IF(LEFT(A124,F124)="0",INT(RAND()*9+1),LEFT(A124,F124))</f>
        <v>6801</v>
      </c>
      <c r="H124" s="1" t="str">
        <f ca="1">IF(LEFT(G124,1)="0",RIGHT(G124,LEN(G124)-1)&amp;LEFT(G124,1),G124)</f>
        <v>6801</v>
      </c>
      <c r="I124" s="1">
        <f ca="1">VALUE(LEFT(H124,1))</f>
        <v>6</v>
      </c>
      <c r="J124" s="1" t="str">
        <f ca="1">H124</f>
        <v>6801</v>
      </c>
      <c r="K124" s="31" t="str">
        <f ca="1">J124</f>
        <v>6801</v>
      </c>
      <c r="L124" s="29"/>
      <c r="M124" s="1">
        <f ca="1">C124</f>
        <v>3</v>
      </c>
      <c r="N124" s="34" t="str">
        <f ca="1">IF(D124=1,R124,J124)</f>
        <v>6801</v>
      </c>
      <c r="O124" s="37" t="s">
        <v>1133</v>
      </c>
    </row>
    <row r="125" spans="1:16">
      <c r="A125" s="1" t="s">
        <v>561</v>
      </c>
      <c r="E125" s="1">
        <v>2</v>
      </c>
      <c r="F125" s="1">
        <v>4</v>
      </c>
      <c r="G125" s="1" t="str">
        <f t="shared" ca="1" si="56"/>
        <v>2467</v>
      </c>
      <c r="H125" s="1" t="str">
        <f t="shared" ref="H125:H133" ca="1" si="57">IF(LEFT(G125,1)="0",RIGHT(G125,LEN(G125)-1)&amp;LEFT(G125,1),G125)</f>
        <v>2467</v>
      </c>
      <c r="I125" s="1">
        <f t="shared" ref="I125:I133" ca="1" si="58">VALUE(LEFT(H125,1))</f>
        <v>2</v>
      </c>
      <c r="J125" s="1" t="str">
        <f ca="1">IF(M124=3,H125,IF(L124=2,H125,IF(AND(INT(RAND()*2)=0,K124-H125&gt;=0),H125*(-1),H125)))</f>
        <v>2467</v>
      </c>
      <c r="K125" s="31">
        <f ca="1">K124+J125</f>
        <v>9268</v>
      </c>
      <c r="L125" s="29">
        <f t="shared" ref="L125:L133" ca="1" si="59">IF(J125&lt;0,L124+1,0)</f>
        <v>0</v>
      </c>
      <c r="M125" s="1">
        <f ca="1">IF(J125&lt;0,M124+1,M124)</f>
        <v>3</v>
      </c>
      <c r="N125" s="34" t="str">
        <f t="shared" ref="N125:N133" ca="1" si="60">IF(D125=1,R125,J125)</f>
        <v>2467</v>
      </c>
      <c r="O125" s="37" t="s">
        <v>1134</v>
      </c>
    </row>
    <row r="126" spans="1:16">
      <c r="A126" s="1" t="s">
        <v>562</v>
      </c>
      <c r="E126" s="1">
        <v>3</v>
      </c>
      <c r="F126" s="1">
        <v>4</v>
      </c>
      <c r="G126" s="1" t="str">
        <f t="shared" ca="1" si="56"/>
        <v>1356</v>
      </c>
      <c r="H126" s="1" t="str">
        <f t="shared" ca="1" si="57"/>
        <v>1356</v>
      </c>
      <c r="I126" s="1">
        <f t="shared" ca="1" si="58"/>
        <v>1</v>
      </c>
      <c r="J126" s="1" t="str">
        <f ca="1">IF(M125=3,H126,IF(L125=2,H126,IF(AND(INT(RAND()*2)=0,K125-H126&gt;=0),H126*(-1),H126)))</f>
        <v>1356</v>
      </c>
      <c r="K126" s="31">
        <f t="shared" ref="K126:K134" ca="1" si="61">K125+J126</f>
        <v>10624</v>
      </c>
      <c r="L126" s="29">
        <f t="shared" ca="1" si="59"/>
        <v>0</v>
      </c>
      <c r="M126" s="1">
        <f t="shared" ref="M126:M133" ca="1" si="62">IF(J126&lt;0,M125+1,M125)</f>
        <v>3</v>
      </c>
      <c r="N126" s="34" t="str">
        <f t="shared" ca="1" si="60"/>
        <v>1356</v>
      </c>
      <c r="O126" s="37" t="s">
        <v>1135</v>
      </c>
    </row>
    <row r="127" spans="1:16">
      <c r="A127" s="1" t="s">
        <v>563</v>
      </c>
      <c r="E127" s="1">
        <v>4</v>
      </c>
      <c r="F127" s="1">
        <v>4</v>
      </c>
      <c r="G127" s="1" t="str">
        <f t="shared" ca="1" si="56"/>
        <v>4689</v>
      </c>
      <c r="H127" s="1" t="str">
        <f t="shared" ca="1" si="57"/>
        <v>4689</v>
      </c>
      <c r="I127" s="1">
        <f t="shared" ca="1" si="58"/>
        <v>4</v>
      </c>
      <c r="J127" s="1" t="str">
        <f ca="1">IF(M126=3,H127,IF(L126=2,H127,IF(AND(INT(RAND()*2)=0,K126-H127&gt;=0),H127*(-1),H127)))</f>
        <v>4689</v>
      </c>
      <c r="K127" s="31">
        <f t="shared" ca="1" si="61"/>
        <v>15313</v>
      </c>
      <c r="L127" s="29">
        <f t="shared" ca="1" si="59"/>
        <v>0</v>
      </c>
      <c r="M127" s="1">
        <f t="shared" ca="1" si="62"/>
        <v>3</v>
      </c>
      <c r="N127" s="34" t="str">
        <f t="shared" ca="1" si="60"/>
        <v>4689</v>
      </c>
      <c r="O127" s="37" t="s">
        <v>1136</v>
      </c>
    </row>
    <row r="128" spans="1:16">
      <c r="A128" s="1" t="s">
        <v>564</v>
      </c>
      <c r="E128" s="1">
        <v>5</v>
      </c>
      <c r="F128" s="1">
        <v>4</v>
      </c>
      <c r="G128" s="1" t="str">
        <f t="shared" ca="1" si="56"/>
        <v>9134</v>
      </c>
      <c r="H128" s="1" t="str">
        <f t="shared" ca="1" si="57"/>
        <v>9134</v>
      </c>
      <c r="I128" s="1">
        <f t="shared" ca="1" si="58"/>
        <v>9</v>
      </c>
      <c r="J128" s="30" t="str">
        <f ca="1">IF(OR(M127=3,L127=2,M127=2),H128,IF(AND(INT(RAND()*2)=0,K127-H128&gt;=0),H128*(-1),H128))</f>
        <v>9134</v>
      </c>
      <c r="K128" s="31">
        <f t="shared" ca="1" si="61"/>
        <v>24447</v>
      </c>
      <c r="L128" s="29">
        <f t="shared" ca="1" si="59"/>
        <v>0</v>
      </c>
      <c r="M128" s="1">
        <f t="shared" ca="1" si="62"/>
        <v>3</v>
      </c>
      <c r="N128" s="34" t="str">
        <f t="shared" ca="1" si="60"/>
        <v>9134</v>
      </c>
      <c r="O128" s="37" t="s">
        <v>1137</v>
      </c>
    </row>
    <row r="129" spans="1:16">
      <c r="A129" s="1" t="s">
        <v>565</v>
      </c>
      <c r="E129" s="1">
        <v>6</v>
      </c>
      <c r="F129" s="1">
        <v>4</v>
      </c>
      <c r="G129" s="1" t="str">
        <f t="shared" ca="1" si="56"/>
        <v>3578</v>
      </c>
      <c r="H129" s="1" t="str">
        <f t="shared" ca="1" si="57"/>
        <v>3578</v>
      </c>
      <c r="I129" s="1">
        <f t="shared" ca="1" si="58"/>
        <v>3</v>
      </c>
      <c r="J129" s="30" t="str">
        <f ca="1">IF(OR(M128=3,L128=2,M128=2),H129,IF(AND(INT(RAND()*2)=0,K128-H129&gt;=0),H129*(-1),H129))</f>
        <v>3578</v>
      </c>
      <c r="K129" s="31">
        <f t="shared" ca="1" si="61"/>
        <v>28025</v>
      </c>
      <c r="L129" s="29">
        <f t="shared" ca="1" si="59"/>
        <v>0</v>
      </c>
      <c r="M129" s="1">
        <f t="shared" ca="1" si="62"/>
        <v>3</v>
      </c>
      <c r="N129" s="34" t="str">
        <f t="shared" ca="1" si="60"/>
        <v>3578</v>
      </c>
      <c r="O129" s="37" t="s">
        <v>1138</v>
      </c>
    </row>
    <row r="130" spans="1:16">
      <c r="A130" s="1" t="s">
        <v>566</v>
      </c>
      <c r="E130" s="1">
        <v>7</v>
      </c>
      <c r="F130" s="1">
        <v>4</v>
      </c>
      <c r="G130" s="1" t="str">
        <f t="shared" ca="1" si="56"/>
        <v>7912</v>
      </c>
      <c r="H130" s="1" t="str">
        <f t="shared" ca="1" si="57"/>
        <v>7912</v>
      </c>
      <c r="I130" s="1">
        <f t="shared" ca="1" si="58"/>
        <v>7</v>
      </c>
      <c r="J130" s="30" t="str">
        <f ca="1">IF(OR(M129=3,L129=2,M129=2),H130,IF(AND(INT(RAND()*2)=0,K129-H130&gt;=0),H130*(-1),H130))</f>
        <v>7912</v>
      </c>
      <c r="K130" s="31">
        <f t="shared" ca="1" si="61"/>
        <v>35937</v>
      </c>
      <c r="L130" s="29">
        <f t="shared" ca="1" si="59"/>
        <v>0</v>
      </c>
      <c r="M130" s="1">
        <f t="shared" ca="1" si="62"/>
        <v>3</v>
      </c>
      <c r="N130" s="34" t="str">
        <f t="shared" ca="1" si="60"/>
        <v>7912</v>
      </c>
      <c r="O130" s="37" t="s">
        <v>1139</v>
      </c>
    </row>
    <row r="131" spans="1:16">
      <c r="A131" s="1" t="s">
        <v>567</v>
      </c>
      <c r="E131" s="1">
        <v>8</v>
      </c>
      <c r="F131" s="1">
        <v>4</v>
      </c>
      <c r="G131" s="1" t="str">
        <f t="shared" ca="1" si="56"/>
        <v>5790</v>
      </c>
      <c r="H131" s="1" t="str">
        <f t="shared" ca="1" si="57"/>
        <v>5790</v>
      </c>
      <c r="I131" s="1">
        <f t="shared" ca="1" si="58"/>
        <v>5</v>
      </c>
      <c r="J131" s="30" t="str">
        <f ca="1">IF(OR(M130=3,L130=2),H131,IF(OR(AND(INT(RAND()*2)=0,K130-H131&gt;=0),M130&lt;=2),H131*(-1),H131))</f>
        <v>5790</v>
      </c>
      <c r="K131" s="31">
        <f t="shared" ca="1" si="61"/>
        <v>41727</v>
      </c>
      <c r="L131" s="29">
        <f t="shared" ca="1" si="59"/>
        <v>0</v>
      </c>
      <c r="M131" s="1">
        <f t="shared" ca="1" si="62"/>
        <v>3</v>
      </c>
      <c r="N131" s="34" t="str">
        <f t="shared" ca="1" si="60"/>
        <v>5790</v>
      </c>
      <c r="O131" s="37">
        <v>-5790</v>
      </c>
    </row>
    <row r="132" spans="1:16">
      <c r="A132" s="1" t="s">
        <v>568</v>
      </c>
      <c r="E132" s="1">
        <v>9</v>
      </c>
      <c r="F132" s="1">
        <v>4</v>
      </c>
      <c r="G132" s="1" t="str">
        <f t="shared" ca="1" si="56"/>
        <v>8023</v>
      </c>
      <c r="H132" s="1" t="str">
        <f t="shared" ca="1" si="57"/>
        <v>8023</v>
      </c>
      <c r="I132" s="1">
        <f t="shared" ca="1" si="58"/>
        <v>8</v>
      </c>
      <c r="J132" s="30" t="str">
        <f ca="1">IF(M131=3,H132,IF(OR(AND(INT(RAND()*2)=0,K131-H132&gt;=0),M131=2),H132*(-1),H132))</f>
        <v>8023</v>
      </c>
      <c r="K132" s="31">
        <f t="shared" ca="1" si="61"/>
        <v>49750</v>
      </c>
      <c r="L132" s="29">
        <f t="shared" ca="1" si="59"/>
        <v>0</v>
      </c>
      <c r="M132" s="1">
        <f t="shared" ca="1" si="62"/>
        <v>3</v>
      </c>
      <c r="N132" s="34" t="str">
        <f t="shared" ca="1" si="60"/>
        <v>8023</v>
      </c>
      <c r="O132" s="37">
        <v>-8023</v>
      </c>
    </row>
    <row r="133" spans="1:16">
      <c r="A133" s="1" t="s">
        <v>569</v>
      </c>
      <c r="E133" s="1">
        <v>10</v>
      </c>
      <c r="F133" s="1">
        <v>4</v>
      </c>
      <c r="G133" s="1" t="str">
        <f t="shared" ca="1" si="56"/>
        <v>0245</v>
      </c>
      <c r="H133" s="1" t="str">
        <f t="shared" ca="1" si="57"/>
        <v>2450</v>
      </c>
      <c r="I133" s="1">
        <f t="shared" ca="1" si="58"/>
        <v>2</v>
      </c>
      <c r="J133" s="30" t="str">
        <f ca="1">IF(M132=3,H133,IF(OR(AND(INT(RAND()*2)=0,K132-H133&gt;=0),M132=2),H133*(-1),H133))</f>
        <v>2450</v>
      </c>
      <c r="K133" s="31">
        <f t="shared" ca="1" si="61"/>
        <v>52200</v>
      </c>
      <c r="L133" s="29">
        <f t="shared" ca="1" si="59"/>
        <v>0</v>
      </c>
      <c r="M133" s="1">
        <f t="shared" ca="1" si="62"/>
        <v>3</v>
      </c>
      <c r="N133" s="34" t="str">
        <f t="shared" ca="1" si="60"/>
        <v>2450</v>
      </c>
      <c r="O133" s="37">
        <v>-2450</v>
      </c>
    </row>
    <row r="134" spans="1:16">
      <c r="K134" s="31">
        <f t="shared" ca="1" si="61"/>
        <v>52200</v>
      </c>
      <c r="O134" s="37"/>
    </row>
    <row r="135" spans="1:16">
      <c r="O135" s="37"/>
    </row>
    <row r="136" spans="1:16">
      <c r="A136" s="22" t="s">
        <v>351</v>
      </c>
      <c r="F136" s="1" t="s">
        <v>451</v>
      </c>
      <c r="O136" s="37"/>
    </row>
    <row r="137" spans="1:16">
      <c r="F137" s="1">
        <f>MAX(F139:F148)</f>
        <v>4</v>
      </c>
      <c r="O137" s="37"/>
    </row>
    <row r="138" spans="1:16">
      <c r="A138" s="1" t="s">
        <v>440</v>
      </c>
      <c r="B138" s="1" t="s">
        <v>441</v>
      </c>
      <c r="E138" s="1" t="s">
        <v>396</v>
      </c>
      <c r="F138" s="1" t="s">
        <v>444</v>
      </c>
      <c r="G138" s="1" t="s">
        <v>337</v>
      </c>
      <c r="H138" s="1" t="s">
        <v>338</v>
      </c>
      <c r="I138" s="1" t="s">
        <v>342</v>
      </c>
      <c r="J138" s="1" t="s">
        <v>339</v>
      </c>
      <c r="K138" s="31" t="s">
        <v>343</v>
      </c>
      <c r="L138" s="27" t="s">
        <v>344</v>
      </c>
      <c r="M138" s="27" t="s">
        <v>345</v>
      </c>
      <c r="N138" s="33"/>
      <c r="O138" s="36"/>
      <c r="P138" s="17"/>
    </row>
    <row r="139" spans="1:16">
      <c r="A139" s="1" t="s">
        <v>570</v>
      </c>
      <c r="C139" s="1">
        <f ca="1">IF(C124=3,0,3)</f>
        <v>0</v>
      </c>
      <c r="E139" s="1">
        <v>1</v>
      </c>
      <c r="F139" s="1">
        <v>4</v>
      </c>
      <c r="G139" s="1" t="str">
        <f t="shared" ref="G139:G148" ca="1" si="63">IF(LEFT(A139,F139)="0",INT(RAND()*9+1),LEFT(A139,F139))</f>
        <v>2351</v>
      </c>
      <c r="H139" s="1" t="str">
        <f ca="1">IF(LEFT(G139,1)="0",RIGHT(G139,LEN(G139)-1)&amp;LEFT(G139,1),G139)</f>
        <v>2351</v>
      </c>
      <c r="I139" s="1">
        <f ca="1">VALUE(LEFT(H139,1))</f>
        <v>2</v>
      </c>
      <c r="J139" s="1" t="str">
        <f ca="1">H139</f>
        <v>2351</v>
      </c>
      <c r="K139" s="31" t="str">
        <f ca="1">J139</f>
        <v>2351</v>
      </c>
      <c r="L139" s="29"/>
      <c r="M139" s="1">
        <f ca="1">C139</f>
        <v>0</v>
      </c>
      <c r="N139" s="34" t="str">
        <f ca="1">IF(D139=1,R139,J139)</f>
        <v>2351</v>
      </c>
      <c r="O139" s="37" t="s">
        <v>1140</v>
      </c>
    </row>
    <row r="140" spans="1:16">
      <c r="A140" s="1" t="s">
        <v>571</v>
      </c>
      <c r="E140" s="1">
        <v>2</v>
      </c>
      <c r="F140" s="1">
        <v>4</v>
      </c>
      <c r="G140" s="1" t="str">
        <f t="shared" ca="1" si="63"/>
        <v>6795</v>
      </c>
      <c r="H140" s="1" t="str">
        <f t="shared" ref="H140:H148" ca="1" si="64">IF(LEFT(G140,1)="0",RIGHT(G140,LEN(G140)-1)&amp;LEFT(G140,1),G140)</f>
        <v>6795</v>
      </c>
      <c r="I140" s="1">
        <f t="shared" ref="I140:I148" ca="1" si="65">VALUE(LEFT(H140,1))</f>
        <v>6</v>
      </c>
      <c r="J140" s="1" t="str">
        <f ca="1">IF(M139=3,H140,IF(L139=2,H140,IF(AND(INT(RAND()*2)=0,K139-H140&gt;=0),H140*(-1),H140)))</f>
        <v>6795</v>
      </c>
      <c r="K140" s="31">
        <f ca="1">K139+J140</f>
        <v>9146</v>
      </c>
      <c r="L140" s="29">
        <f t="shared" ref="L140:L148" ca="1" si="66">IF(J140&lt;0,L139+1,0)</f>
        <v>0</v>
      </c>
      <c r="M140" s="1">
        <f ca="1">IF(J140&lt;0,M139+1,M139)</f>
        <v>0</v>
      </c>
      <c r="N140" s="34" t="str">
        <f t="shared" ref="N140:N148" ca="1" si="67">IF(D140=1,R140,J140)</f>
        <v>6795</v>
      </c>
      <c r="O140" s="37" t="s">
        <v>1141</v>
      </c>
    </row>
    <row r="141" spans="1:16">
      <c r="A141" s="1" t="s">
        <v>572</v>
      </c>
      <c r="E141" s="1">
        <v>3</v>
      </c>
      <c r="F141" s="1">
        <v>4</v>
      </c>
      <c r="G141" s="1" t="str">
        <f t="shared" ca="1" si="63"/>
        <v>0139</v>
      </c>
      <c r="H141" s="1" t="str">
        <f t="shared" ca="1" si="64"/>
        <v>1390</v>
      </c>
      <c r="I141" s="1">
        <f t="shared" ca="1" si="65"/>
        <v>1</v>
      </c>
      <c r="J141" s="1">
        <f ca="1">IF(M140=3,H141,IF(L140=2,H141,IF(AND(INT(RAND()*2)=0,K140-H141&gt;=0),H141*(-1),H141)))</f>
        <v>-1390</v>
      </c>
      <c r="K141" s="31">
        <f t="shared" ref="K141:K149" ca="1" si="68">K140+J141</f>
        <v>7756</v>
      </c>
      <c r="L141" s="29">
        <f t="shared" ca="1" si="66"/>
        <v>1</v>
      </c>
      <c r="M141" s="1">
        <f t="shared" ref="M141:M148" ca="1" si="69">IF(J141&lt;0,M140+1,M140)</f>
        <v>1</v>
      </c>
      <c r="N141" s="34">
        <f t="shared" ca="1" si="67"/>
        <v>-1390</v>
      </c>
      <c r="O141" s="37" t="s">
        <v>1121</v>
      </c>
    </row>
    <row r="142" spans="1:16">
      <c r="A142" s="1" t="s">
        <v>573</v>
      </c>
      <c r="E142" s="1">
        <v>4</v>
      </c>
      <c r="F142" s="1">
        <v>4</v>
      </c>
      <c r="G142" s="1" t="str">
        <f t="shared" ca="1" si="63"/>
        <v>7806</v>
      </c>
      <c r="H142" s="1" t="str">
        <f t="shared" ca="1" si="64"/>
        <v>7806</v>
      </c>
      <c r="I142" s="1">
        <f t="shared" ca="1" si="65"/>
        <v>7</v>
      </c>
      <c r="J142" s="1" t="str">
        <f ca="1">IF(M141=3,H142,IF(L141=2,H142,IF(AND(INT(RAND()*2)=0,K141-H142&gt;=0),H142*(-1),H142)))</f>
        <v>7806</v>
      </c>
      <c r="K142" s="31">
        <f t="shared" ca="1" si="68"/>
        <v>15562</v>
      </c>
      <c r="L142" s="29">
        <f t="shared" ca="1" si="66"/>
        <v>0</v>
      </c>
      <c r="M142" s="1">
        <f t="shared" ca="1" si="69"/>
        <v>1</v>
      </c>
      <c r="N142" s="34" t="str">
        <f t="shared" ca="1" si="67"/>
        <v>7806</v>
      </c>
      <c r="O142" s="37" t="s">
        <v>1142</v>
      </c>
    </row>
    <row r="143" spans="1:16">
      <c r="A143" s="1" t="s">
        <v>574</v>
      </c>
      <c r="E143" s="1">
        <v>5</v>
      </c>
      <c r="F143" s="1">
        <v>4</v>
      </c>
      <c r="G143" s="1" t="str">
        <f t="shared" ca="1" si="63"/>
        <v>1240</v>
      </c>
      <c r="H143" s="1" t="str">
        <f t="shared" ca="1" si="64"/>
        <v>1240</v>
      </c>
      <c r="I143" s="1">
        <f t="shared" ca="1" si="65"/>
        <v>1</v>
      </c>
      <c r="J143" s="30">
        <f ca="1">IF(OR(M142=3,L142=2,M142=2),H143,IF(AND(INT(RAND()*2)=0,K142-H143&gt;=0),H143*(-1),H143))</f>
        <v>-1240</v>
      </c>
      <c r="K143" s="31">
        <f t="shared" ca="1" si="68"/>
        <v>14322</v>
      </c>
      <c r="L143" s="29">
        <f t="shared" ca="1" si="66"/>
        <v>1</v>
      </c>
      <c r="M143" s="1">
        <f t="shared" ca="1" si="69"/>
        <v>2</v>
      </c>
      <c r="N143" s="34">
        <f t="shared" ca="1" si="67"/>
        <v>-1240</v>
      </c>
      <c r="O143" s="37" t="s">
        <v>1143</v>
      </c>
    </row>
    <row r="144" spans="1:16">
      <c r="A144" s="1" t="s">
        <v>575</v>
      </c>
      <c r="E144" s="1">
        <v>6</v>
      </c>
      <c r="F144" s="1">
        <v>4</v>
      </c>
      <c r="G144" s="1" t="str">
        <f t="shared" ca="1" si="63"/>
        <v>3462</v>
      </c>
      <c r="H144" s="1" t="str">
        <f t="shared" ca="1" si="64"/>
        <v>3462</v>
      </c>
      <c r="I144" s="1">
        <f t="shared" ca="1" si="65"/>
        <v>3</v>
      </c>
      <c r="J144" s="30" t="str">
        <f ca="1">IF(OR(M143=3,L143=2,M143=2),H144,IF(AND(INT(RAND()*2)=0,K143-H144&gt;=0),H144*(-1),H144))</f>
        <v>3462</v>
      </c>
      <c r="K144" s="31">
        <f t="shared" ca="1" si="68"/>
        <v>17784</v>
      </c>
      <c r="L144" s="29">
        <f t="shared" ca="1" si="66"/>
        <v>0</v>
      </c>
      <c r="M144" s="1">
        <f t="shared" ca="1" si="69"/>
        <v>2</v>
      </c>
      <c r="N144" s="34" t="str">
        <f t="shared" ca="1" si="67"/>
        <v>3462</v>
      </c>
      <c r="O144" s="37" t="s">
        <v>1144</v>
      </c>
    </row>
    <row r="145" spans="1:16">
      <c r="A145" s="1" t="s">
        <v>576</v>
      </c>
      <c r="E145" s="1">
        <v>7</v>
      </c>
      <c r="F145" s="1">
        <v>4</v>
      </c>
      <c r="G145" s="1" t="str">
        <f t="shared" ca="1" si="63"/>
        <v>8917</v>
      </c>
      <c r="H145" s="1" t="str">
        <f t="shared" ca="1" si="64"/>
        <v>8917</v>
      </c>
      <c r="I145" s="1">
        <f t="shared" ca="1" si="65"/>
        <v>8</v>
      </c>
      <c r="J145" s="30" t="str">
        <f ca="1">IF(OR(M144=3,L144=2,M144=2),H145,IF(AND(INT(RAND()*2)=0,K144-H145&gt;=0),H145*(-1),H145))</f>
        <v>8917</v>
      </c>
      <c r="K145" s="31">
        <f t="shared" ca="1" si="68"/>
        <v>26701</v>
      </c>
      <c r="L145" s="29">
        <f t="shared" ca="1" si="66"/>
        <v>0</v>
      </c>
      <c r="M145" s="1">
        <f t="shared" ca="1" si="69"/>
        <v>2</v>
      </c>
      <c r="N145" s="34" t="str">
        <f t="shared" ca="1" si="67"/>
        <v>8917</v>
      </c>
      <c r="O145" s="37" t="s">
        <v>1145</v>
      </c>
    </row>
    <row r="146" spans="1:16">
      <c r="A146" s="1" t="s">
        <v>577</v>
      </c>
      <c r="E146" s="1">
        <v>8</v>
      </c>
      <c r="F146" s="1">
        <v>4</v>
      </c>
      <c r="G146" s="1" t="str">
        <f t="shared" ca="1" si="63"/>
        <v>5684</v>
      </c>
      <c r="H146" s="1" t="str">
        <f t="shared" ca="1" si="64"/>
        <v>5684</v>
      </c>
      <c r="I146" s="1">
        <f t="shared" ca="1" si="65"/>
        <v>5</v>
      </c>
      <c r="J146" s="30">
        <f ca="1">IF(OR(M145=3,L145=2),H146,IF(OR(AND(INT(RAND()*2)=0,K145-H146&gt;=0),M145&lt;=2),H146*(-1),H146))</f>
        <v>-5684</v>
      </c>
      <c r="K146" s="31">
        <f t="shared" ca="1" si="68"/>
        <v>21017</v>
      </c>
      <c r="L146" s="29">
        <f t="shared" ca="1" si="66"/>
        <v>1</v>
      </c>
      <c r="M146" s="1">
        <f t="shared" ca="1" si="69"/>
        <v>3</v>
      </c>
      <c r="N146" s="34">
        <f t="shared" ca="1" si="67"/>
        <v>-5684</v>
      </c>
      <c r="O146" s="37" t="s">
        <v>1146</v>
      </c>
    </row>
    <row r="147" spans="1:16">
      <c r="A147" s="1" t="s">
        <v>578</v>
      </c>
      <c r="E147" s="1">
        <v>9</v>
      </c>
      <c r="F147" s="1">
        <v>4</v>
      </c>
      <c r="G147" s="1" t="str">
        <f t="shared" ca="1" si="63"/>
        <v>9028</v>
      </c>
      <c r="H147" s="1" t="str">
        <f t="shared" ca="1" si="64"/>
        <v>9028</v>
      </c>
      <c r="I147" s="1">
        <f t="shared" ca="1" si="65"/>
        <v>9</v>
      </c>
      <c r="J147" s="30" t="str">
        <f ca="1">IF(M146=3,H147,IF(OR(AND(INT(RAND()*2)=0,K146-H147&gt;=0),M146=2),H147*(-1),H147))</f>
        <v>9028</v>
      </c>
      <c r="K147" s="31">
        <f t="shared" ca="1" si="68"/>
        <v>30045</v>
      </c>
      <c r="L147" s="29">
        <f t="shared" ca="1" si="66"/>
        <v>0</v>
      </c>
      <c r="M147" s="1">
        <f t="shared" ca="1" si="69"/>
        <v>3</v>
      </c>
      <c r="N147" s="34" t="str">
        <f t="shared" ca="1" si="67"/>
        <v>9028</v>
      </c>
      <c r="O147" s="37" t="s">
        <v>1147</v>
      </c>
    </row>
    <row r="148" spans="1:16">
      <c r="A148" s="1" t="s">
        <v>579</v>
      </c>
      <c r="E148" s="1">
        <v>10</v>
      </c>
      <c r="F148" s="1">
        <v>4</v>
      </c>
      <c r="G148" s="1" t="str">
        <f t="shared" ca="1" si="63"/>
        <v>4573</v>
      </c>
      <c r="H148" s="1" t="str">
        <f t="shared" ca="1" si="64"/>
        <v>4573</v>
      </c>
      <c r="I148" s="1">
        <f t="shared" ca="1" si="65"/>
        <v>4</v>
      </c>
      <c r="J148" s="30" t="str">
        <f ca="1">IF(M147=3,H148,IF(OR(AND(INT(RAND()*2)=0,K147-H148&gt;=0),M147=2),H148*(-1),H148))</f>
        <v>4573</v>
      </c>
      <c r="K148" s="31">
        <f t="shared" ca="1" si="68"/>
        <v>34618</v>
      </c>
      <c r="L148" s="29">
        <f t="shared" ca="1" si="66"/>
        <v>0</v>
      </c>
      <c r="M148" s="1">
        <f t="shared" ca="1" si="69"/>
        <v>3</v>
      </c>
      <c r="N148" s="34" t="str">
        <f t="shared" ca="1" si="67"/>
        <v>4573</v>
      </c>
      <c r="O148" s="37" t="s">
        <v>1148</v>
      </c>
    </row>
    <row r="149" spans="1:16">
      <c r="K149" s="31">
        <f t="shared" ca="1" si="68"/>
        <v>34618</v>
      </c>
      <c r="O149" s="37"/>
    </row>
    <row r="150" spans="1:16">
      <c r="O150" s="37"/>
    </row>
    <row r="151" spans="1:16">
      <c r="A151" s="22" t="s">
        <v>352</v>
      </c>
      <c r="F151" s="1" t="s">
        <v>451</v>
      </c>
      <c r="O151" s="37"/>
    </row>
    <row r="152" spans="1:16">
      <c r="F152" s="1">
        <f>MAX(F154:F163)</f>
        <v>5</v>
      </c>
      <c r="O152" s="37"/>
    </row>
    <row r="153" spans="1:16">
      <c r="A153" s="1" t="s">
        <v>440</v>
      </c>
      <c r="B153" s="1" t="s">
        <v>441</v>
      </c>
      <c r="C153" s="28" t="s">
        <v>340</v>
      </c>
      <c r="E153" s="1" t="s">
        <v>396</v>
      </c>
      <c r="F153" s="1" t="s">
        <v>444</v>
      </c>
      <c r="G153" s="1" t="s">
        <v>337</v>
      </c>
      <c r="H153" s="1" t="s">
        <v>338</v>
      </c>
      <c r="I153" s="1" t="s">
        <v>342</v>
      </c>
      <c r="J153" s="1" t="s">
        <v>339</v>
      </c>
      <c r="K153" s="31" t="s">
        <v>343</v>
      </c>
      <c r="L153" s="27" t="s">
        <v>344</v>
      </c>
      <c r="M153" s="27" t="s">
        <v>345</v>
      </c>
      <c r="N153" s="33"/>
      <c r="O153" s="36"/>
      <c r="P153" s="17"/>
    </row>
    <row r="154" spans="1:16">
      <c r="A154" s="1" t="s">
        <v>580</v>
      </c>
      <c r="C154" s="1">
        <v>3</v>
      </c>
      <c r="E154" s="1">
        <v>1</v>
      </c>
      <c r="F154" s="1">
        <v>5</v>
      </c>
      <c r="G154" s="1" t="str">
        <f t="shared" ref="G154:G163" ca="1" si="70">IF(LEFT(A154,F154)="0",INT(RAND()*9+1),LEFT(A154,F154))</f>
        <v>20587</v>
      </c>
      <c r="H154" s="1" t="str">
        <f ca="1">IF(LEFT(G154,1)="0",RIGHT(G154,LEN(G154)-1)&amp;LEFT(G154,1),G154)</f>
        <v>20587</v>
      </c>
      <c r="I154" s="1">
        <f ca="1">VALUE(LEFT(H154,1))</f>
        <v>2</v>
      </c>
      <c r="J154" s="1" t="str">
        <f ca="1">H154</f>
        <v>20587</v>
      </c>
      <c r="K154" s="31" t="str">
        <f ca="1">J154</f>
        <v>20587</v>
      </c>
      <c r="L154" s="29"/>
      <c r="M154" s="1">
        <f>C154</f>
        <v>3</v>
      </c>
      <c r="N154" s="34" t="str">
        <f ca="1">IF(D154=1,R154,J154)</f>
        <v>20587</v>
      </c>
      <c r="O154" s="37" t="s">
        <v>1149</v>
      </c>
    </row>
    <row r="155" spans="1:16">
      <c r="A155" s="1" t="s">
        <v>581</v>
      </c>
      <c r="E155" s="1">
        <v>2</v>
      </c>
      <c r="F155" s="1">
        <v>5</v>
      </c>
      <c r="G155" s="1" t="str">
        <f t="shared" ca="1" si="70"/>
        <v>42709</v>
      </c>
      <c r="H155" s="1" t="str">
        <f t="shared" ref="H155:H163" ca="1" si="71">IF(LEFT(G155,1)="0",RIGHT(G155,LEN(G155)-1)&amp;LEFT(G155,1),G155)</f>
        <v>42709</v>
      </c>
      <c r="I155" s="1">
        <f t="shared" ref="I155:I163" ca="1" si="72">VALUE(LEFT(H155,1))</f>
        <v>4</v>
      </c>
      <c r="J155" s="1" t="str">
        <f ca="1">IF(M154=3,H155,IF(L154=2,H155,IF(AND(INT(RAND()*2)=0,K154-H155&gt;=0),H155*(-1),H155)))</f>
        <v>42709</v>
      </c>
      <c r="K155" s="31">
        <f ca="1">K154+J155</f>
        <v>63296</v>
      </c>
      <c r="L155" s="29">
        <f t="shared" ref="L155:L163" ca="1" si="73">IF(J155&lt;0,L154+1,0)</f>
        <v>0</v>
      </c>
      <c r="M155" s="1">
        <f ca="1">IF(J155&lt;0,M154+1,M154)</f>
        <v>3</v>
      </c>
      <c r="N155" s="34" t="str">
        <f t="shared" ref="N155:N163" ca="1" si="74">IF(D155=1,R155,J155)</f>
        <v>42709</v>
      </c>
      <c r="O155" s="37" t="s">
        <v>1150</v>
      </c>
    </row>
    <row r="156" spans="1:16">
      <c r="A156" s="1" t="s">
        <v>582</v>
      </c>
      <c r="E156" s="1">
        <v>3</v>
      </c>
      <c r="F156" s="1">
        <v>5</v>
      </c>
      <c r="G156" s="1" t="str">
        <f t="shared" ca="1" si="70"/>
        <v>75032</v>
      </c>
      <c r="H156" s="1" t="str">
        <f t="shared" ca="1" si="71"/>
        <v>75032</v>
      </c>
      <c r="I156" s="1">
        <f t="shared" ca="1" si="72"/>
        <v>7</v>
      </c>
      <c r="J156" s="1" t="str">
        <f ca="1">IF(M155=3,H156,IF(L155=2,H156,IF(AND(INT(RAND()*2)=0,K155-H156&gt;=0),H156*(-1),H156)))</f>
        <v>75032</v>
      </c>
      <c r="K156" s="31">
        <f t="shared" ref="K156:K164" ca="1" si="75">K155+J156</f>
        <v>138328</v>
      </c>
      <c r="L156" s="29">
        <f t="shared" ca="1" si="73"/>
        <v>0</v>
      </c>
      <c r="M156" s="1">
        <f t="shared" ref="M156:M163" ca="1" si="76">IF(J156&lt;0,M155+1,M155)</f>
        <v>3</v>
      </c>
      <c r="N156" s="34" t="str">
        <f t="shared" ca="1" si="74"/>
        <v>75032</v>
      </c>
      <c r="O156" s="37" t="s">
        <v>1151</v>
      </c>
    </row>
    <row r="157" spans="1:16">
      <c r="A157" s="1" t="s">
        <v>583</v>
      </c>
      <c r="E157" s="1">
        <v>4</v>
      </c>
      <c r="F157" s="1">
        <v>5</v>
      </c>
      <c r="G157" s="1" t="str">
        <f t="shared" ca="1" si="70"/>
        <v>08365</v>
      </c>
      <c r="H157" s="1" t="str">
        <f t="shared" ca="1" si="71"/>
        <v>83650</v>
      </c>
      <c r="I157" s="1">
        <f t="shared" ca="1" si="72"/>
        <v>8</v>
      </c>
      <c r="J157" s="1" t="str">
        <f ca="1">IF(M156=3,H157,IF(L156=2,H157,IF(AND(INT(RAND()*2)=0,K156-H157&gt;=0),H157*(-1),H157)))</f>
        <v>83650</v>
      </c>
      <c r="K157" s="31">
        <f t="shared" ca="1" si="75"/>
        <v>221978</v>
      </c>
      <c r="L157" s="29">
        <f t="shared" ca="1" si="73"/>
        <v>0</v>
      </c>
      <c r="M157" s="1">
        <f t="shared" ca="1" si="76"/>
        <v>3</v>
      </c>
      <c r="N157" s="34" t="str">
        <f t="shared" ca="1" si="74"/>
        <v>83650</v>
      </c>
      <c r="O157" s="37" t="s">
        <v>1152</v>
      </c>
    </row>
    <row r="158" spans="1:16">
      <c r="A158" s="1" t="s">
        <v>584</v>
      </c>
      <c r="E158" s="1">
        <v>5</v>
      </c>
      <c r="F158" s="1">
        <v>5</v>
      </c>
      <c r="G158" s="1" t="str">
        <f t="shared" ca="1" si="70"/>
        <v>53810</v>
      </c>
      <c r="H158" s="1" t="str">
        <f t="shared" ca="1" si="71"/>
        <v>53810</v>
      </c>
      <c r="I158" s="1">
        <f t="shared" ca="1" si="72"/>
        <v>5</v>
      </c>
      <c r="J158" s="30" t="str">
        <f ca="1">IF(OR(M157=3,L157=2,M157=2),H158,IF(AND(INT(RAND()*2)=0,K157-H158&gt;=0),H158*(-1),H158))</f>
        <v>53810</v>
      </c>
      <c r="K158" s="31">
        <f t="shared" ca="1" si="75"/>
        <v>275788</v>
      </c>
      <c r="L158" s="29">
        <f t="shared" ca="1" si="73"/>
        <v>0</v>
      </c>
      <c r="M158" s="1">
        <f t="shared" ca="1" si="76"/>
        <v>3</v>
      </c>
      <c r="N158" s="34" t="str">
        <f t="shared" ca="1" si="74"/>
        <v>53810</v>
      </c>
      <c r="O158" s="37" t="s">
        <v>1153</v>
      </c>
    </row>
    <row r="159" spans="1:16">
      <c r="A159" s="1" t="s">
        <v>585</v>
      </c>
      <c r="E159" s="1">
        <v>6</v>
      </c>
      <c r="F159" s="1">
        <v>5</v>
      </c>
      <c r="G159" s="1" t="str">
        <f t="shared" ca="1" si="70"/>
        <v>97254</v>
      </c>
      <c r="H159" s="1" t="str">
        <f t="shared" ca="1" si="71"/>
        <v>97254</v>
      </c>
      <c r="I159" s="1">
        <f t="shared" ca="1" si="72"/>
        <v>9</v>
      </c>
      <c r="J159" s="30" t="str">
        <f ca="1">IF(OR(M158=3,L158=2,M158=2),H159,IF(AND(INT(RAND()*2)=0,K158-H159&gt;=0),H159*(-1),H159))</f>
        <v>97254</v>
      </c>
      <c r="K159" s="31">
        <f t="shared" ca="1" si="75"/>
        <v>373042</v>
      </c>
      <c r="L159" s="29">
        <f t="shared" ca="1" si="73"/>
        <v>0</v>
      </c>
      <c r="M159" s="1">
        <f t="shared" ca="1" si="76"/>
        <v>3</v>
      </c>
      <c r="N159" s="34" t="str">
        <f t="shared" ca="1" si="74"/>
        <v>97254</v>
      </c>
      <c r="O159" s="37" t="s">
        <v>1154</v>
      </c>
    </row>
    <row r="160" spans="1:16">
      <c r="A160" s="1" t="s">
        <v>586</v>
      </c>
      <c r="E160" s="1">
        <v>7</v>
      </c>
      <c r="F160" s="1">
        <v>5</v>
      </c>
      <c r="G160" s="1" t="str">
        <f t="shared" ca="1" si="70"/>
        <v>86143</v>
      </c>
      <c r="H160" s="1" t="str">
        <f t="shared" ca="1" si="71"/>
        <v>86143</v>
      </c>
      <c r="I160" s="1">
        <f t="shared" ca="1" si="72"/>
        <v>8</v>
      </c>
      <c r="J160" s="30" t="str">
        <f ca="1">IF(OR(M159=3,L159=2,M159=2),H160,IF(AND(INT(RAND()*2)=0,K159-H160&gt;=0),H160*(-1),H160))</f>
        <v>86143</v>
      </c>
      <c r="K160" s="31">
        <f t="shared" ca="1" si="75"/>
        <v>459185</v>
      </c>
      <c r="L160" s="29">
        <f t="shared" ca="1" si="73"/>
        <v>0</v>
      </c>
      <c r="M160" s="1">
        <f t="shared" ca="1" si="76"/>
        <v>3</v>
      </c>
      <c r="N160" s="34" t="str">
        <f t="shared" ca="1" si="74"/>
        <v>86143</v>
      </c>
      <c r="O160" s="37" t="s">
        <v>1155</v>
      </c>
    </row>
    <row r="161" spans="1:16">
      <c r="A161" s="1" t="s">
        <v>587</v>
      </c>
      <c r="E161" s="1">
        <v>8</v>
      </c>
      <c r="F161" s="1">
        <v>5</v>
      </c>
      <c r="G161" s="1" t="str">
        <f t="shared" ca="1" si="70"/>
        <v>19476</v>
      </c>
      <c r="H161" s="1" t="str">
        <f t="shared" ca="1" si="71"/>
        <v>19476</v>
      </c>
      <c r="I161" s="1">
        <f t="shared" ca="1" si="72"/>
        <v>1</v>
      </c>
      <c r="J161" s="30" t="str">
        <f ca="1">IF(OR(M160=3,L160=2),H161,IF(OR(AND(INT(RAND()*2)=0,K160-H161&gt;=0),M160&lt;=2),H161*(-1),H161))</f>
        <v>19476</v>
      </c>
      <c r="K161" s="31">
        <f t="shared" ca="1" si="75"/>
        <v>478661</v>
      </c>
      <c r="L161" s="29">
        <f t="shared" ca="1" si="73"/>
        <v>0</v>
      </c>
      <c r="M161" s="1">
        <f t="shared" ca="1" si="76"/>
        <v>3</v>
      </c>
      <c r="N161" s="34" t="str">
        <f t="shared" ca="1" si="74"/>
        <v>19476</v>
      </c>
      <c r="O161" s="37" t="s">
        <v>1156</v>
      </c>
    </row>
    <row r="162" spans="1:16">
      <c r="A162" s="1" t="s">
        <v>588</v>
      </c>
      <c r="E162" s="1">
        <v>9</v>
      </c>
      <c r="F162" s="1">
        <v>5</v>
      </c>
      <c r="G162" s="1" t="str">
        <f t="shared" ca="1" si="70"/>
        <v>31698</v>
      </c>
      <c r="H162" s="1" t="str">
        <f t="shared" ca="1" si="71"/>
        <v>31698</v>
      </c>
      <c r="I162" s="1">
        <f t="shared" ca="1" si="72"/>
        <v>3</v>
      </c>
      <c r="J162" s="30" t="str">
        <f ca="1">IF(M161=3,H162,IF(OR(AND(INT(RAND()*2)=0,K161-H162&gt;=0),M161=2),H162*(-1),H162))</f>
        <v>31698</v>
      </c>
      <c r="K162" s="31">
        <f t="shared" ca="1" si="75"/>
        <v>510359</v>
      </c>
      <c r="L162" s="29">
        <f t="shared" ca="1" si="73"/>
        <v>0</v>
      </c>
      <c r="M162" s="1">
        <f t="shared" ca="1" si="76"/>
        <v>3</v>
      </c>
      <c r="N162" s="34" t="str">
        <f t="shared" ca="1" si="74"/>
        <v>31698</v>
      </c>
      <c r="O162" s="37" t="s">
        <v>1157</v>
      </c>
    </row>
    <row r="163" spans="1:16">
      <c r="A163" s="1" t="s">
        <v>589</v>
      </c>
      <c r="E163" s="1">
        <v>10</v>
      </c>
      <c r="F163" s="1">
        <v>5</v>
      </c>
      <c r="G163" s="1" t="str">
        <f t="shared" ca="1" si="70"/>
        <v>64921</v>
      </c>
      <c r="H163" s="1" t="str">
        <f t="shared" ca="1" si="71"/>
        <v>64921</v>
      </c>
      <c r="I163" s="1">
        <f t="shared" ca="1" si="72"/>
        <v>6</v>
      </c>
      <c r="J163" s="30" t="str">
        <f ca="1">IF(M162=3,H163,IF(OR(AND(INT(RAND()*2)=0,K162-H163&gt;=0),M162=2),H163*(-1),H163))</f>
        <v>64921</v>
      </c>
      <c r="K163" s="31">
        <f t="shared" ca="1" si="75"/>
        <v>575280</v>
      </c>
      <c r="L163" s="29">
        <f t="shared" ca="1" si="73"/>
        <v>0</v>
      </c>
      <c r="M163" s="1">
        <f t="shared" ca="1" si="76"/>
        <v>3</v>
      </c>
      <c r="N163" s="34" t="str">
        <f t="shared" ca="1" si="74"/>
        <v>64921</v>
      </c>
      <c r="O163" s="37" t="s">
        <v>1158</v>
      </c>
    </row>
    <row r="164" spans="1:16">
      <c r="K164" s="31">
        <f t="shared" ca="1" si="75"/>
        <v>575280</v>
      </c>
      <c r="O164" s="37"/>
    </row>
    <row r="165" spans="1:16">
      <c r="O165" s="37"/>
    </row>
    <row r="166" spans="1:16">
      <c r="A166" s="22" t="s">
        <v>353</v>
      </c>
      <c r="F166" s="1" t="s">
        <v>451</v>
      </c>
      <c r="O166" s="37"/>
    </row>
    <row r="167" spans="1:16">
      <c r="F167" s="1">
        <f>MAX(F169:F178)</f>
        <v>5</v>
      </c>
      <c r="O167" s="37"/>
    </row>
    <row r="168" spans="1:16">
      <c r="A168" s="1" t="s">
        <v>440</v>
      </c>
      <c r="B168" s="1" t="s">
        <v>441</v>
      </c>
      <c r="E168" s="1" t="s">
        <v>396</v>
      </c>
      <c r="F168" s="1" t="s">
        <v>444</v>
      </c>
      <c r="G168" s="1" t="s">
        <v>337</v>
      </c>
      <c r="H168" s="1" t="s">
        <v>338</v>
      </c>
      <c r="I168" s="1" t="s">
        <v>342</v>
      </c>
      <c r="J168" s="1" t="s">
        <v>339</v>
      </c>
      <c r="K168" s="31" t="s">
        <v>343</v>
      </c>
      <c r="L168" s="27" t="s">
        <v>344</v>
      </c>
      <c r="M168" s="27" t="s">
        <v>345</v>
      </c>
      <c r="N168" s="33"/>
      <c r="O168" s="36"/>
      <c r="P168" s="17"/>
    </row>
    <row r="169" spans="1:16">
      <c r="A169" s="1" t="s">
        <v>590</v>
      </c>
      <c r="C169" s="1">
        <f ca="1">IF(INT(RAND()*2)=0,0,3)</f>
        <v>3</v>
      </c>
      <c r="E169" s="1">
        <v>1</v>
      </c>
      <c r="F169" s="1">
        <v>5</v>
      </c>
      <c r="G169" s="1" t="str">
        <f t="shared" ref="G169:G178" ca="1" si="77">IF(LEFT(A169,F169)="0",INT(RAND()*9+1),LEFT(A169,F169))</f>
        <v>59031</v>
      </c>
      <c r="H169" s="1" t="str">
        <f ca="1">IF(LEFT(G169,1)="0",RIGHT(G169,LEN(G169)-1)&amp;LEFT(G169,1),G169)</f>
        <v>59031</v>
      </c>
      <c r="I169" s="1">
        <f ca="1">VALUE(LEFT(H169,1))</f>
        <v>5</v>
      </c>
      <c r="J169" s="1" t="str">
        <f ca="1">H169</f>
        <v>59031</v>
      </c>
      <c r="K169" s="31" t="str">
        <f ca="1">J169</f>
        <v>59031</v>
      </c>
      <c r="L169" s="29"/>
      <c r="M169" s="1">
        <f ca="1">C169</f>
        <v>3</v>
      </c>
      <c r="N169" s="34" t="str">
        <f ca="1">IF(D169=1,R169,J169)</f>
        <v>59031</v>
      </c>
      <c r="O169" s="37" t="s">
        <v>1159</v>
      </c>
    </row>
    <row r="170" spans="1:16">
      <c r="A170" s="1" t="s">
        <v>591</v>
      </c>
      <c r="E170" s="1">
        <v>2</v>
      </c>
      <c r="F170" s="1">
        <v>5</v>
      </c>
      <c r="G170" s="1" t="str">
        <f t="shared" ca="1" si="77"/>
        <v>26708</v>
      </c>
      <c r="H170" s="1" t="str">
        <f t="shared" ref="H170:H178" ca="1" si="78">IF(LEFT(G170,1)="0",RIGHT(G170,LEN(G170)-1)&amp;LEFT(G170,1),G170)</f>
        <v>26708</v>
      </c>
      <c r="I170" s="1">
        <f t="shared" ref="I170:I178" ca="1" si="79">VALUE(LEFT(H170,1))</f>
        <v>2</v>
      </c>
      <c r="J170" s="1" t="str">
        <f ca="1">IF(M169=3,H170,IF(L169=2,H170,IF(AND(INT(RAND()*2)=0,K169-H170&gt;=0),H170*(-1),H170)))</f>
        <v>26708</v>
      </c>
      <c r="K170" s="31">
        <f ca="1">K169+J170</f>
        <v>85739</v>
      </c>
      <c r="L170" s="29">
        <f t="shared" ref="L170:L178" ca="1" si="80">IF(J170&lt;0,L169+1,0)</f>
        <v>0</v>
      </c>
      <c r="M170" s="1">
        <f ca="1">IF(J170&lt;0,M169+1,M169)</f>
        <v>3</v>
      </c>
      <c r="N170" s="34" t="str">
        <f t="shared" ref="N170:N178" ca="1" si="81">IF(D170=1,R170,J170)</f>
        <v>26708</v>
      </c>
      <c r="O170" s="37">
        <v>-26708</v>
      </c>
    </row>
    <row r="171" spans="1:16">
      <c r="A171" s="1" t="s">
        <v>592</v>
      </c>
      <c r="E171" s="1">
        <v>3</v>
      </c>
      <c r="F171" s="1">
        <v>5</v>
      </c>
      <c r="G171" s="1" t="str">
        <f t="shared" ca="1" si="77"/>
        <v>48920</v>
      </c>
      <c r="H171" s="1" t="str">
        <f t="shared" ca="1" si="78"/>
        <v>48920</v>
      </c>
      <c r="I171" s="1">
        <f t="shared" ca="1" si="79"/>
        <v>4</v>
      </c>
      <c r="J171" s="1" t="str">
        <f ca="1">IF(M170=3,H171,IF(L170=2,H171,IF(AND(INT(RAND()*2)=0,K170-H171&gt;=0),H171*(-1),H171)))</f>
        <v>48920</v>
      </c>
      <c r="K171" s="31">
        <f t="shared" ref="K171:K179" ca="1" si="82">K170+J171</f>
        <v>134659</v>
      </c>
      <c r="L171" s="29">
        <f t="shared" ca="1" si="80"/>
        <v>0</v>
      </c>
      <c r="M171" s="1">
        <f t="shared" ref="M171:M178" ca="1" si="83">IF(J171&lt;0,M170+1,M170)</f>
        <v>3</v>
      </c>
      <c r="N171" s="34" t="str">
        <f t="shared" ca="1" si="81"/>
        <v>48920</v>
      </c>
      <c r="O171" s="37" t="s">
        <v>1160</v>
      </c>
    </row>
    <row r="172" spans="1:16">
      <c r="A172" s="1" t="s">
        <v>593</v>
      </c>
      <c r="E172" s="1">
        <v>4</v>
      </c>
      <c r="F172" s="1">
        <v>5</v>
      </c>
      <c r="G172" s="1" t="str">
        <f t="shared" ca="1" si="77"/>
        <v>93475</v>
      </c>
      <c r="H172" s="1" t="str">
        <f t="shared" ca="1" si="78"/>
        <v>93475</v>
      </c>
      <c r="I172" s="1">
        <f t="shared" ca="1" si="79"/>
        <v>9</v>
      </c>
      <c r="J172" s="1" t="str">
        <f ca="1">IF(M171=3,H172,IF(L171=2,H172,IF(AND(INT(RAND()*2)=0,K171-H172&gt;=0),H172*(-1),H172)))</f>
        <v>93475</v>
      </c>
      <c r="K172" s="31">
        <f t="shared" ca="1" si="82"/>
        <v>228134</v>
      </c>
      <c r="L172" s="29">
        <f t="shared" ca="1" si="80"/>
        <v>0</v>
      </c>
      <c r="M172" s="1">
        <f t="shared" ca="1" si="83"/>
        <v>3</v>
      </c>
      <c r="N172" s="34" t="str">
        <f t="shared" ca="1" si="81"/>
        <v>93475</v>
      </c>
      <c r="O172" s="37" t="s">
        <v>1161</v>
      </c>
    </row>
    <row r="173" spans="1:16">
      <c r="A173" s="1" t="s">
        <v>594</v>
      </c>
      <c r="E173" s="1">
        <v>5</v>
      </c>
      <c r="F173" s="1">
        <v>5</v>
      </c>
      <c r="G173" s="1" t="str">
        <f t="shared" ca="1" si="77"/>
        <v>60142</v>
      </c>
      <c r="H173" s="1" t="str">
        <f t="shared" ca="1" si="78"/>
        <v>60142</v>
      </c>
      <c r="I173" s="1">
        <f t="shared" ca="1" si="79"/>
        <v>6</v>
      </c>
      <c r="J173" s="30" t="str">
        <f ca="1">IF(OR(M172=3,L172=2,M172=2),H173,IF(AND(INT(RAND()*2)=0,K172-H173&gt;=0),H173*(-1),H173))</f>
        <v>60142</v>
      </c>
      <c r="K173" s="31">
        <f t="shared" ca="1" si="82"/>
        <v>288276</v>
      </c>
      <c r="L173" s="29">
        <f t="shared" ca="1" si="80"/>
        <v>0</v>
      </c>
      <c r="M173" s="1">
        <f t="shared" ca="1" si="83"/>
        <v>3</v>
      </c>
      <c r="N173" s="34" t="str">
        <f t="shared" ca="1" si="81"/>
        <v>60142</v>
      </c>
      <c r="O173" s="37">
        <v>-60142</v>
      </c>
    </row>
    <row r="174" spans="1:16">
      <c r="A174" s="1" t="s">
        <v>595</v>
      </c>
      <c r="E174" s="1">
        <v>6</v>
      </c>
      <c r="F174" s="1">
        <v>5</v>
      </c>
      <c r="G174" s="1" t="str">
        <f t="shared" ca="1" si="77"/>
        <v>37819</v>
      </c>
      <c r="H174" s="1" t="str">
        <f t="shared" ca="1" si="78"/>
        <v>37819</v>
      </c>
      <c r="I174" s="1">
        <f t="shared" ca="1" si="79"/>
        <v>3</v>
      </c>
      <c r="J174" s="30" t="str">
        <f ca="1">IF(OR(M173=3,L173=2,M173=2),H174,IF(AND(INT(RAND()*2)=0,K173-H174&gt;=0),H174*(-1),H174))</f>
        <v>37819</v>
      </c>
      <c r="K174" s="31">
        <f t="shared" ca="1" si="82"/>
        <v>326095</v>
      </c>
      <c r="L174" s="29">
        <f t="shared" ca="1" si="80"/>
        <v>0</v>
      </c>
      <c r="M174" s="1">
        <f t="shared" ca="1" si="83"/>
        <v>3</v>
      </c>
      <c r="N174" s="34" t="str">
        <f t="shared" ca="1" si="81"/>
        <v>37819</v>
      </c>
      <c r="O174" s="37" t="s">
        <v>1162</v>
      </c>
    </row>
    <row r="175" spans="1:16">
      <c r="A175" s="1" t="s">
        <v>596</v>
      </c>
      <c r="E175" s="1">
        <v>7</v>
      </c>
      <c r="F175" s="1">
        <v>5</v>
      </c>
      <c r="G175" s="1" t="str">
        <f t="shared" ca="1" si="77"/>
        <v>04586</v>
      </c>
      <c r="H175" s="1" t="str">
        <f t="shared" ca="1" si="78"/>
        <v>45860</v>
      </c>
      <c r="I175" s="1">
        <f t="shared" ca="1" si="79"/>
        <v>4</v>
      </c>
      <c r="J175" s="30" t="str">
        <f ca="1">IF(OR(M174=3,L174=2,M174=2),H175,IF(AND(INT(RAND()*2)=0,K174-H175&gt;=0),H175*(-1),H175))</f>
        <v>45860</v>
      </c>
      <c r="K175" s="31">
        <f t="shared" ca="1" si="82"/>
        <v>371955</v>
      </c>
      <c r="L175" s="29">
        <f t="shared" ca="1" si="80"/>
        <v>0</v>
      </c>
      <c r="M175" s="1">
        <f t="shared" ca="1" si="83"/>
        <v>3</v>
      </c>
      <c r="N175" s="34" t="str">
        <f t="shared" ca="1" si="81"/>
        <v>45860</v>
      </c>
      <c r="O175" s="37" t="s">
        <v>1163</v>
      </c>
    </row>
    <row r="176" spans="1:16">
      <c r="A176" s="1" t="s">
        <v>597</v>
      </c>
      <c r="E176" s="1">
        <v>8</v>
      </c>
      <c r="F176" s="1">
        <v>5</v>
      </c>
      <c r="G176" s="1" t="str">
        <f t="shared" ca="1" si="77"/>
        <v>15697</v>
      </c>
      <c r="H176" s="1" t="str">
        <f t="shared" ca="1" si="78"/>
        <v>15697</v>
      </c>
      <c r="I176" s="1">
        <f t="shared" ca="1" si="79"/>
        <v>1</v>
      </c>
      <c r="J176" s="30" t="str">
        <f ca="1">IF(OR(M175=3,L175=2),H176,IF(OR(AND(INT(RAND()*2)=0,K175-H176&gt;=0),M175&lt;=2),H176*(-1),H176))</f>
        <v>15697</v>
      </c>
      <c r="K176" s="31">
        <f t="shared" ca="1" si="82"/>
        <v>387652</v>
      </c>
      <c r="L176" s="29">
        <f t="shared" ca="1" si="80"/>
        <v>0</v>
      </c>
      <c r="M176" s="1">
        <f t="shared" ca="1" si="83"/>
        <v>3</v>
      </c>
      <c r="N176" s="34" t="str">
        <f t="shared" ca="1" si="81"/>
        <v>15697</v>
      </c>
      <c r="O176" s="37">
        <v>-15697</v>
      </c>
    </row>
    <row r="177" spans="1:16">
      <c r="A177" s="1" t="s">
        <v>598</v>
      </c>
      <c r="E177" s="1">
        <v>9</v>
      </c>
      <c r="F177" s="1">
        <v>5</v>
      </c>
      <c r="G177" s="1" t="str">
        <f t="shared" ca="1" si="77"/>
        <v>82364</v>
      </c>
      <c r="H177" s="1" t="str">
        <f t="shared" ca="1" si="78"/>
        <v>82364</v>
      </c>
      <c r="I177" s="1">
        <f t="shared" ca="1" si="79"/>
        <v>8</v>
      </c>
      <c r="J177" s="30" t="str">
        <f ca="1">IF(M176=3,H177,IF(OR(AND(INT(RAND()*2)=0,K176-H177&gt;=0),M176=2),H177*(-1),H177))</f>
        <v>82364</v>
      </c>
      <c r="K177" s="31">
        <f t="shared" ca="1" si="82"/>
        <v>470016</v>
      </c>
      <c r="L177" s="29">
        <f t="shared" ca="1" si="80"/>
        <v>0</v>
      </c>
      <c r="M177" s="1">
        <f t="shared" ca="1" si="83"/>
        <v>3</v>
      </c>
      <c r="N177" s="34" t="str">
        <f t="shared" ca="1" si="81"/>
        <v>82364</v>
      </c>
      <c r="O177" s="37" t="s">
        <v>1164</v>
      </c>
    </row>
    <row r="178" spans="1:16">
      <c r="A178" s="1" t="s">
        <v>599</v>
      </c>
      <c r="E178" s="1">
        <v>10</v>
      </c>
      <c r="F178" s="1">
        <v>5</v>
      </c>
      <c r="G178" s="1" t="str">
        <f t="shared" ca="1" si="77"/>
        <v>71253</v>
      </c>
      <c r="H178" s="1" t="str">
        <f t="shared" ca="1" si="78"/>
        <v>71253</v>
      </c>
      <c r="I178" s="1">
        <f t="shared" ca="1" si="79"/>
        <v>7</v>
      </c>
      <c r="J178" s="30" t="str">
        <f ca="1">IF(M177=3,H178,IF(OR(AND(INT(RAND()*2)=0,K177-H178&gt;=0),M177=2),H178*(-1),H178))</f>
        <v>71253</v>
      </c>
      <c r="K178" s="31">
        <f t="shared" ca="1" si="82"/>
        <v>541269</v>
      </c>
      <c r="L178" s="29">
        <f t="shared" ca="1" si="80"/>
        <v>0</v>
      </c>
      <c r="M178" s="1">
        <f t="shared" ca="1" si="83"/>
        <v>3</v>
      </c>
      <c r="N178" s="34" t="str">
        <f t="shared" ca="1" si="81"/>
        <v>71253</v>
      </c>
      <c r="O178" s="37" t="s">
        <v>1165</v>
      </c>
    </row>
    <row r="179" spans="1:16">
      <c r="K179" s="31">
        <f t="shared" ca="1" si="82"/>
        <v>541269</v>
      </c>
      <c r="O179" s="37"/>
    </row>
    <row r="180" spans="1:16">
      <c r="O180" s="37"/>
    </row>
    <row r="181" spans="1:16">
      <c r="A181" s="22" t="s">
        <v>354</v>
      </c>
      <c r="F181" s="1" t="s">
        <v>451</v>
      </c>
      <c r="O181" s="37"/>
    </row>
    <row r="182" spans="1:16">
      <c r="F182" s="1">
        <f>MAX(F184:F193)</f>
        <v>5</v>
      </c>
      <c r="O182" s="37"/>
    </row>
    <row r="183" spans="1:16">
      <c r="A183" s="1" t="s">
        <v>440</v>
      </c>
      <c r="B183" s="1" t="s">
        <v>441</v>
      </c>
      <c r="E183" s="1" t="s">
        <v>396</v>
      </c>
      <c r="F183" s="1" t="s">
        <v>444</v>
      </c>
      <c r="G183" s="1" t="s">
        <v>337</v>
      </c>
      <c r="H183" s="1" t="s">
        <v>338</v>
      </c>
      <c r="I183" s="1" t="s">
        <v>342</v>
      </c>
      <c r="J183" s="1" t="s">
        <v>339</v>
      </c>
      <c r="K183" s="31" t="s">
        <v>343</v>
      </c>
      <c r="L183" s="27" t="s">
        <v>344</v>
      </c>
      <c r="M183" s="27" t="s">
        <v>345</v>
      </c>
      <c r="N183" s="33"/>
      <c r="O183" s="36"/>
      <c r="P183" s="17"/>
    </row>
    <row r="184" spans="1:16">
      <c r="A184" s="1" t="s">
        <v>600</v>
      </c>
      <c r="C184" s="1">
        <f ca="1">IF(C169=3,0,3)</f>
        <v>0</v>
      </c>
      <c r="E184" s="1">
        <v>1</v>
      </c>
      <c r="F184" s="1">
        <v>5</v>
      </c>
      <c r="G184" s="1" t="str">
        <f t="shared" ref="G184:G193" ca="1" si="84">IF(LEFT(A184,F184)="0",INT(RAND()*9+1),LEFT(A184,F184))</f>
        <v>39021</v>
      </c>
      <c r="H184" s="1" t="str">
        <f ca="1">IF(LEFT(G184,1)="0",RIGHT(G184,LEN(G184)-1)&amp;LEFT(G184,1),G184)</f>
        <v>39021</v>
      </c>
      <c r="I184" s="1">
        <f ca="1">VALUE(LEFT(H184,1))</f>
        <v>3</v>
      </c>
      <c r="J184" s="1" t="str">
        <f ca="1">H184</f>
        <v>39021</v>
      </c>
      <c r="K184" s="31" t="str">
        <f ca="1">J184</f>
        <v>39021</v>
      </c>
      <c r="L184" s="29"/>
      <c r="M184" s="1">
        <f ca="1">C184</f>
        <v>0</v>
      </c>
      <c r="N184" s="34" t="str">
        <f ca="1">IF(D184=1,R184,J184)</f>
        <v>39021</v>
      </c>
      <c r="O184" s="37" t="s">
        <v>1166</v>
      </c>
    </row>
    <row r="185" spans="1:16">
      <c r="A185" s="1" t="s">
        <v>601</v>
      </c>
      <c r="E185" s="1">
        <v>2</v>
      </c>
      <c r="F185" s="1">
        <v>5</v>
      </c>
      <c r="G185" s="1" t="str">
        <f t="shared" ca="1" si="84"/>
        <v>28910</v>
      </c>
      <c r="H185" s="1" t="str">
        <f t="shared" ref="H185:H193" ca="1" si="85">IF(LEFT(G185,1)="0",RIGHT(G185,LEN(G185)-1)&amp;LEFT(G185,1),G185)</f>
        <v>28910</v>
      </c>
      <c r="I185" s="1">
        <f t="shared" ref="I185:I193" ca="1" si="86">VALUE(LEFT(H185,1))</f>
        <v>2</v>
      </c>
      <c r="J185" s="1" t="str">
        <f ca="1">IF(M184=3,H185,IF(L184=2,H185,IF(AND(INT(RAND()*2)=0,K184-H185&gt;=0),H185*(-1),H185)))</f>
        <v>28910</v>
      </c>
      <c r="K185" s="31">
        <f ca="1">K184+J185</f>
        <v>67931</v>
      </c>
      <c r="L185" s="29">
        <f t="shared" ref="L185:L193" ca="1" si="87">IF(J185&lt;0,L184+1,0)</f>
        <v>0</v>
      </c>
      <c r="M185" s="1">
        <f ca="1">IF(J185&lt;0,M184+1,M184)</f>
        <v>0</v>
      </c>
      <c r="N185" s="34" t="str">
        <f t="shared" ref="N185:N193" ca="1" si="88">IF(D185=1,R185,J185)</f>
        <v>28910</v>
      </c>
      <c r="O185" s="37" t="s">
        <v>1167</v>
      </c>
    </row>
    <row r="186" spans="1:16">
      <c r="A186" s="1" t="s">
        <v>602</v>
      </c>
      <c r="E186" s="1">
        <v>3</v>
      </c>
      <c r="F186" s="1">
        <v>5</v>
      </c>
      <c r="G186" s="1" t="str">
        <f t="shared" ca="1" si="84"/>
        <v>84576</v>
      </c>
      <c r="H186" s="1" t="str">
        <f t="shared" ca="1" si="85"/>
        <v>84576</v>
      </c>
      <c r="I186" s="1">
        <f t="shared" ca="1" si="86"/>
        <v>8</v>
      </c>
      <c r="J186" s="1" t="str">
        <f ca="1">IF(M185=3,H186,IF(L185=2,H186,IF(AND(INT(RAND()*2)=0,K185-H186&gt;=0),H186*(-1),H186)))</f>
        <v>84576</v>
      </c>
      <c r="K186" s="31">
        <f t="shared" ref="K186:K194" ca="1" si="89">K185+J186</f>
        <v>152507</v>
      </c>
      <c r="L186" s="29">
        <f t="shared" ca="1" si="87"/>
        <v>0</v>
      </c>
      <c r="M186" s="1">
        <f t="shared" ref="M186:M193" ca="1" si="90">IF(J186&lt;0,M185+1,M185)</f>
        <v>0</v>
      </c>
      <c r="N186" s="34" t="str">
        <f t="shared" ca="1" si="88"/>
        <v>84576</v>
      </c>
      <c r="O186" s="37" t="s">
        <v>1168</v>
      </c>
    </row>
    <row r="187" spans="1:16">
      <c r="A187" s="1" t="s">
        <v>603</v>
      </c>
      <c r="E187" s="1">
        <v>4</v>
      </c>
      <c r="F187" s="1">
        <v>5</v>
      </c>
      <c r="G187" s="1" t="str">
        <f t="shared" ca="1" si="84"/>
        <v>62354</v>
      </c>
      <c r="H187" s="1" t="str">
        <f t="shared" ca="1" si="85"/>
        <v>62354</v>
      </c>
      <c r="I187" s="1">
        <f t="shared" ca="1" si="86"/>
        <v>6</v>
      </c>
      <c r="J187" s="1" t="str">
        <f ca="1">IF(M186=3,H187,IF(L186=2,H187,IF(AND(INT(RAND()*2)=0,K186-H187&gt;=0),H187*(-1),H187)))</f>
        <v>62354</v>
      </c>
      <c r="K187" s="31">
        <f t="shared" ca="1" si="89"/>
        <v>214861</v>
      </c>
      <c r="L187" s="29">
        <f t="shared" ca="1" si="87"/>
        <v>0</v>
      </c>
      <c r="M187" s="1">
        <f t="shared" ca="1" si="90"/>
        <v>0</v>
      </c>
      <c r="N187" s="34" t="str">
        <f t="shared" ca="1" si="88"/>
        <v>62354</v>
      </c>
      <c r="O187" s="37" t="s">
        <v>1169</v>
      </c>
    </row>
    <row r="188" spans="1:16">
      <c r="A188" s="1" t="s">
        <v>604</v>
      </c>
      <c r="E188" s="1">
        <v>5</v>
      </c>
      <c r="F188" s="1">
        <v>5</v>
      </c>
      <c r="G188" s="1" t="str">
        <f t="shared" ca="1" si="84"/>
        <v>73465</v>
      </c>
      <c r="H188" s="1" t="str">
        <f t="shared" ca="1" si="85"/>
        <v>73465</v>
      </c>
      <c r="I188" s="1">
        <f t="shared" ca="1" si="86"/>
        <v>7</v>
      </c>
      <c r="J188" s="30" t="str">
        <f ca="1">IF(OR(M187=3,L187=2,M187=2),H188,IF(AND(INT(RAND()*2)=0,K187-H188&gt;=0),H188*(-1),H188))</f>
        <v>73465</v>
      </c>
      <c r="K188" s="31">
        <f t="shared" ca="1" si="89"/>
        <v>288326</v>
      </c>
      <c r="L188" s="29">
        <f t="shared" ca="1" si="87"/>
        <v>0</v>
      </c>
      <c r="M188" s="1">
        <f t="shared" ca="1" si="90"/>
        <v>0</v>
      </c>
      <c r="N188" s="34" t="str">
        <f t="shared" ca="1" si="88"/>
        <v>73465</v>
      </c>
      <c r="O188" s="37" t="s">
        <v>1170</v>
      </c>
    </row>
    <row r="189" spans="1:16">
      <c r="A189" s="1" t="s">
        <v>605</v>
      </c>
      <c r="E189" s="1">
        <v>6</v>
      </c>
      <c r="F189" s="1">
        <v>5</v>
      </c>
      <c r="G189" s="1" t="str">
        <f t="shared" ca="1" si="84"/>
        <v>95687</v>
      </c>
      <c r="H189" s="1" t="str">
        <f t="shared" ca="1" si="85"/>
        <v>95687</v>
      </c>
      <c r="I189" s="1">
        <f t="shared" ca="1" si="86"/>
        <v>9</v>
      </c>
      <c r="J189" s="30">
        <f ca="1">IF(OR(M188=3,L188=2,M188=2),H189,IF(AND(INT(RAND()*2)=0,K188-H189&gt;=0),H189*(-1),H189))</f>
        <v>-95687</v>
      </c>
      <c r="K189" s="31">
        <f t="shared" ca="1" si="89"/>
        <v>192639</v>
      </c>
      <c r="L189" s="29">
        <f t="shared" ca="1" si="87"/>
        <v>1</v>
      </c>
      <c r="M189" s="1">
        <f t="shared" ca="1" si="90"/>
        <v>1</v>
      </c>
      <c r="N189" s="34">
        <f t="shared" ca="1" si="88"/>
        <v>-95687</v>
      </c>
      <c r="O189" s="37" t="s">
        <v>1171</v>
      </c>
    </row>
    <row r="190" spans="1:16">
      <c r="A190" s="1" t="s">
        <v>606</v>
      </c>
      <c r="E190" s="1">
        <v>7</v>
      </c>
      <c r="F190" s="1">
        <v>5</v>
      </c>
      <c r="G190" s="1" t="str">
        <f t="shared" ca="1" si="84"/>
        <v>40132</v>
      </c>
      <c r="H190" s="1" t="str">
        <f t="shared" ca="1" si="85"/>
        <v>40132</v>
      </c>
      <c r="I190" s="1">
        <f t="shared" ca="1" si="86"/>
        <v>4</v>
      </c>
      <c r="J190" s="30">
        <f ca="1">IF(OR(M189=3,L189=2,M189=2),H190,IF(AND(INT(RAND()*2)=0,K189-H190&gt;=0),H190*(-1),H190))</f>
        <v>-40132</v>
      </c>
      <c r="K190" s="31">
        <f t="shared" ca="1" si="89"/>
        <v>152507</v>
      </c>
      <c r="L190" s="29">
        <f t="shared" ca="1" si="87"/>
        <v>2</v>
      </c>
      <c r="M190" s="1">
        <f t="shared" ca="1" si="90"/>
        <v>2</v>
      </c>
      <c r="N190" s="34">
        <f t="shared" ca="1" si="88"/>
        <v>-40132</v>
      </c>
      <c r="O190" s="37" t="s">
        <v>1172</v>
      </c>
    </row>
    <row r="191" spans="1:16">
      <c r="A191" s="1" t="s">
        <v>607</v>
      </c>
      <c r="E191" s="1">
        <v>8</v>
      </c>
      <c r="F191" s="1">
        <v>5</v>
      </c>
      <c r="G191" s="1" t="str">
        <f t="shared" ca="1" si="84"/>
        <v>17809</v>
      </c>
      <c r="H191" s="1" t="str">
        <f t="shared" ca="1" si="85"/>
        <v>17809</v>
      </c>
      <c r="I191" s="1">
        <f t="shared" ca="1" si="86"/>
        <v>1</v>
      </c>
      <c r="J191" s="30" t="str">
        <f ca="1">IF(OR(M190=3,L190=2),H191,IF(OR(AND(INT(RAND()*2)=0,K190-H191&gt;=0),M190&lt;=2),H191*(-1),H191))</f>
        <v>17809</v>
      </c>
      <c r="K191" s="31">
        <f t="shared" ca="1" si="89"/>
        <v>170316</v>
      </c>
      <c r="L191" s="29">
        <f t="shared" ca="1" si="87"/>
        <v>0</v>
      </c>
      <c r="M191" s="1">
        <f t="shared" ca="1" si="90"/>
        <v>2</v>
      </c>
      <c r="N191" s="34" t="str">
        <f t="shared" ca="1" si="88"/>
        <v>17809</v>
      </c>
      <c r="O191" s="37" t="s">
        <v>1173</v>
      </c>
    </row>
    <row r="192" spans="1:16">
      <c r="A192" s="1" t="s">
        <v>608</v>
      </c>
      <c r="E192" s="1">
        <v>9</v>
      </c>
      <c r="F192" s="1">
        <v>5</v>
      </c>
      <c r="G192" s="1" t="str">
        <f t="shared" ca="1" si="84"/>
        <v>51243</v>
      </c>
      <c r="H192" s="1" t="str">
        <f t="shared" ca="1" si="85"/>
        <v>51243</v>
      </c>
      <c r="I192" s="1">
        <f t="shared" ca="1" si="86"/>
        <v>5</v>
      </c>
      <c r="J192" s="30">
        <f ca="1">IF(M191=3,H192,IF(OR(AND(INT(RAND()*2)=0,K191-H192&gt;=0),M191=2),H192*(-1),H192))</f>
        <v>-51243</v>
      </c>
      <c r="K192" s="31">
        <f t="shared" ca="1" si="89"/>
        <v>119073</v>
      </c>
      <c r="L192" s="29">
        <f t="shared" ca="1" si="87"/>
        <v>1</v>
      </c>
      <c r="M192" s="1">
        <f t="shared" ca="1" si="90"/>
        <v>3</v>
      </c>
      <c r="N192" s="34">
        <f t="shared" ca="1" si="88"/>
        <v>-51243</v>
      </c>
      <c r="O192" s="37" t="s">
        <v>1174</v>
      </c>
    </row>
    <row r="193" spans="1:16">
      <c r="A193" s="1" t="s">
        <v>609</v>
      </c>
      <c r="E193" s="1">
        <v>10</v>
      </c>
      <c r="F193" s="1">
        <v>5</v>
      </c>
      <c r="G193" s="1" t="str">
        <f t="shared" ca="1" si="84"/>
        <v>06798</v>
      </c>
      <c r="H193" s="1" t="str">
        <f t="shared" ca="1" si="85"/>
        <v>67980</v>
      </c>
      <c r="I193" s="1">
        <f t="shared" ca="1" si="86"/>
        <v>6</v>
      </c>
      <c r="J193" s="30" t="str">
        <f ca="1">IF(M192=3,H193,IF(OR(AND(INT(RAND()*2)=0,K192-H193&gt;=0),M192=2),H193*(-1),H193))</f>
        <v>67980</v>
      </c>
      <c r="K193" s="31">
        <f t="shared" ca="1" si="89"/>
        <v>187053</v>
      </c>
      <c r="L193" s="29">
        <f t="shared" ca="1" si="87"/>
        <v>0</v>
      </c>
      <c r="M193" s="1">
        <f t="shared" ca="1" si="90"/>
        <v>3</v>
      </c>
      <c r="N193" s="34" t="str">
        <f t="shared" ca="1" si="88"/>
        <v>67980</v>
      </c>
      <c r="O193" s="37" t="s">
        <v>1175</v>
      </c>
    </row>
    <row r="194" spans="1:16">
      <c r="K194" s="31">
        <f t="shared" ca="1" si="89"/>
        <v>187053</v>
      </c>
      <c r="O194" s="37"/>
    </row>
    <row r="195" spans="1:16">
      <c r="O195" s="37"/>
    </row>
    <row r="196" spans="1:16">
      <c r="A196" s="22" t="s">
        <v>355</v>
      </c>
      <c r="F196" s="1" t="s">
        <v>451</v>
      </c>
      <c r="O196" s="37"/>
    </row>
    <row r="197" spans="1:16">
      <c r="F197" s="1">
        <f>MAX(F199:F208)</f>
        <v>5</v>
      </c>
      <c r="O197" s="37"/>
    </row>
    <row r="198" spans="1:16">
      <c r="A198" s="1" t="s">
        <v>440</v>
      </c>
      <c r="B198" s="1" t="s">
        <v>441</v>
      </c>
      <c r="E198" s="1" t="s">
        <v>396</v>
      </c>
      <c r="F198" s="1" t="s">
        <v>444</v>
      </c>
      <c r="G198" s="1" t="s">
        <v>337</v>
      </c>
      <c r="H198" s="1" t="s">
        <v>338</v>
      </c>
      <c r="I198" s="1" t="s">
        <v>342</v>
      </c>
      <c r="J198" s="1" t="s">
        <v>339</v>
      </c>
      <c r="K198" s="31" t="s">
        <v>343</v>
      </c>
      <c r="L198" s="27" t="s">
        <v>344</v>
      </c>
      <c r="M198" s="27" t="s">
        <v>345</v>
      </c>
      <c r="N198" s="33"/>
      <c r="O198" s="36"/>
      <c r="P198" s="17"/>
    </row>
    <row r="199" spans="1:16">
      <c r="A199" s="1" t="s">
        <v>610</v>
      </c>
      <c r="C199" s="1">
        <f ca="1">IF(C184=3,IF(INT(RAND()*2)=0,0,3),3)</f>
        <v>3</v>
      </c>
      <c r="E199" s="1">
        <v>1</v>
      </c>
      <c r="F199" s="1">
        <v>5</v>
      </c>
      <c r="G199" s="1" t="str">
        <f t="shared" ref="G199:G208" ca="1" si="91">IF(LEFT(A199,F199)="0",INT(RAND()*9+1),LEFT(A199,F199))</f>
        <v>49013</v>
      </c>
      <c r="H199" s="1" t="str">
        <f ca="1">IF(LEFT(G199,1)="0",RIGHT(G199,LEN(G199)-1)&amp;LEFT(G199,1),G199)</f>
        <v>49013</v>
      </c>
      <c r="I199" s="1">
        <f ca="1">VALUE(LEFT(H199,1))</f>
        <v>4</v>
      </c>
      <c r="J199" s="1" t="str">
        <f ca="1">H199</f>
        <v>49013</v>
      </c>
      <c r="K199" s="31" t="str">
        <f ca="1">J199</f>
        <v>49013</v>
      </c>
      <c r="L199" s="29"/>
      <c r="M199" s="1">
        <f ca="1">C199</f>
        <v>3</v>
      </c>
      <c r="N199" s="34" t="str">
        <f ca="1">IF(D199=1,R199,J199)</f>
        <v>49013</v>
      </c>
      <c r="O199" s="37" t="s">
        <v>1176</v>
      </c>
    </row>
    <row r="200" spans="1:16">
      <c r="A200" s="1" t="s">
        <v>611</v>
      </c>
      <c r="E200" s="1">
        <v>2</v>
      </c>
      <c r="F200" s="1">
        <v>5</v>
      </c>
      <c r="G200" s="1" t="str">
        <f t="shared" ca="1" si="91"/>
        <v>38902</v>
      </c>
      <c r="H200" s="1" t="str">
        <f t="shared" ref="H200:H208" ca="1" si="92">IF(LEFT(G200,1)="0",RIGHT(G200,LEN(G200)-1)&amp;LEFT(G200,1),G200)</f>
        <v>38902</v>
      </c>
      <c r="I200" s="1">
        <f t="shared" ref="I200:I208" ca="1" si="93">VALUE(LEFT(H200,1))</f>
        <v>3</v>
      </c>
      <c r="J200" s="1" t="str">
        <f ca="1">IF(M199=3,H200,IF(L199=2,H200,IF(AND(INT(RAND()*2)=0,K199-H200&gt;=0),H200*(-1),H200)))</f>
        <v>38902</v>
      </c>
      <c r="K200" s="31">
        <f ca="1">K199+J200</f>
        <v>87915</v>
      </c>
      <c r="L200" s="29">
        <f t="shared" ref="L200:L208" ca="1" si="94">IF(J200&lt;0,L199+1,0)</f>
        <v>0</v>
      </c>
      <c r="M200" s="1">
        <f ca="1">IF(J200&lt;0,M199+1,M199)</f>
        <v>3</v>
      </c>
      <c r="N200" s="34" t="str">
        <f t="shared" ref="N200:N208" ca="1" si="95">IF(D200=1,R200,J200)</f>
        <v>38902</v>
      </c>
      <c r="O200" s="37">
        <v>-38902</v>
      </c>
    </row>
    <row r="201" spans="1:16">
      <c r="A201" s="1" t="s">
        <v>612</v>
      </c>
      <c r="E201" s="1">
        <v>3</v>
      </c>
      <c r="F201" s="1">
        <v>5</v>
      </c>
      <c r="G201" s="1" t="str">
        <f t="shared" ca="1" si="91"/>
        <v>16780</v>
      </c>
      <c r="H201" s="1" t="str">
        <f t="shared" ca="1" si="92"/>
        <v>16780</v>
      </c>
      <c r="I201" s="1">
        <f t="shared" ca="1" si="93"/>
        <v>1</v>
      </c>
      <c r="J201" s="1" t="str">
        <f ca="1">IF(M200=3,H201,IF(L200=2,H201,IF(AND(INT(RAND()*2)=0,K200-H201&gt;=0),H201*(-1),H201)))</f>
        <v>16780</v>
      </c>
      <c r="K201" s="31">
        <f t="shared" ref="K201:K209" ca="1" si="96">K200+J201</f>
        <v>104695</v>
      </c>
      <c r="L201" s="29">
        <f t="shared" ca="1" si="94"/>
        <v>0</v>
      </c>
      <c r="M201" s="1">
        <f t="shared" ref="M201:M208" ca="1" si="97">IF(J201&lt;0,M200+1,M200)</f>
        <v>3</v>
      </c>
      <c r="N201" s="34" t="str">
        <f t="shared" ca="1" si="95"/>
        <v>16780</v>
      </c>
      <c r="O201" s="37" t="s">
        <v>1177</v>
      </c>
    </row>
    <row r="202" spans="1:16">
      <c r="A202" s="1" t="s">
        <v>613</v>
      </c>
      <c r="E202" s="1">
        <v>4</v>
      </c>
      <c r="F202" s="1">
        <v>5</v>
      </c>
      <c r="G202" s="1" t="str">
        <f t="shared" ca="1" si="91"/>
        <v>94568</v>
      </c>
      <c r="H202" s="1" t="str">
        <f t="shared" ca="1" si="92"/>
        <v>94568</v>
      </c>
      <c r="I202" s="1">
        <f t="shared" ca="1" si="93"/>
        <v>9</v>
      </c>
      <c r="J202" s="1" t="str">
        <f ca="1">IF(M201=3,H202,IF(L201=2,H202,IF(AND(INT(RAND()*2)=0,K201-H202&gt;=0),H202*(-1),H202)))</f>
        <v>94568</v>
      </c>
      <c r="K202" s="31">
        <f t="shared" ca="1" si="96"/>
        <v>199263</v>
      </c>
      <c r="L202" s="29">
        <f t="shared" ca="1" si="94"/>
        <v>0</v>
      </c>
      <c r="M202" s="1">
        <f t="shared" ca="1" si="97"/>
        <v>3</v>
      </c>
      <c r="N202" s="34" t="str">
        <f t="shared" ca="1" si="95"/>
        <v>94568</v>
      </c>
      <c r="O202" s="37" t="s">
        <v>1178</v>
      </c>
    </row>
    <row r="203" spans="1:16">
      <c r="A203" s="1" t="s">
        <v>614</v>
      </c>
      <c r="E203" s="1">
        <v>5</v>
      </c>
      <c r="F203" s="1">
        <v>5</v>
      </c>
      <c r="G203" s="1" t="str">
        <f t="shared" ca="1" si="91"/>
        <v>05679</v>
      </c>
      <c r="H203" s="1" t="str">
        <f t="shared" ca="1" si="92"/>
        <v>56790</v>
      </c>
      <c r="I203" s="1">
        <f t="shared" ca="1" si="93"/>
        <v>5</v>
      </c>
      <c r="J203" s="30" t="str">
        <f ca="1">IF(OR(M202=3,L202=2,M202=2),H203,IF(AND(INT(RAND()*2)=0,K202-H203&gt;=0),H203*(-1),H203))</f>
        <v>56790</v>
      </c>
      <c r="K203" s="31">
        <f t="shared" ca="1" si="96"/>
        <v>256053</v>
      </c>
      <c r="L203" s="29">
        <f t="shared" ca="1" si="94"/>
        <v>0</v>
      </c>
      <c r="M203" s="1">
        <f t="shared" ca="1" si="97"/>
        <v>3</v>
      </c>
      <c r="N203" s="34" t="str">
        <f t="shared" ca="1" si="95"/>
        <v>56790</v>
      </c>
      <c r="O203" s="37" t="s">
        <v>1179</v>
      </c>
    </row>
    <row r="204" spans="1:16">
      <c r="A204" s="1" t="s">
        <v>615</v>
      </c>
      <c r="E204" s="1">
        <v>6</v>
      </c>
      <c r="F204" s="1">
        <v>5</v>
      </c>
      <c r="G204" s="1" t="str">
        <f t="shared" ca="1" si="91"/>
        <v>61235</v>
      </c>
      <c r="H204" s="1" t="str">
        <f t="shared" ca="1" si="92"/>
        <v>61235</v>
      </c>
      <c r="I204" s="1">
        <f t="shared" ca="1" si="93"/>
        <v>6</v>
      </c>
      <c r="J204" s="30" t="str">
        <f ca="1">IF(OR(M203=3,L203=2,M203=2),H204,IF(AND(INT(RAND()*2)=0,K203-H204&gt;=0),H204*(-1),H204))</f>
        <v>61235</v>
      </c>
      <c r="K204" s="31">
        <f t="shared" ca="1" si="96"/>
        <v>317288</v>
      </c>
      <c r="L204" s="29">
        <f t="shared" ca="1" si="94"/>
        <v>0</v>
      </c>
      <c r="M204" s="1">
        <f t="shared" ca="1" si="97"/>
        <v>3</v>
      </c>
      <c r="N204" s="34" t="str">
        <f t="shared" ca="1" si="95"/>
        <v>61235</v>
      </c>
      <c r="O204" s="37" t="s">
        <v>1180</v>
      </c>
    </row>
    <row r="205" spans="1:16">
      <c r="A205" s="1" t="s">
        <v>616</v>
      </c>
      <c r="E205" s="1">
        <v>7</v>
      </c>
      <c r="F205" s="1">
        <v>5</v>
      </c>
      <c r="G205" s="1" t="str">
        <f t="shared" ca="1" si="91"/>
        <v>27891</v>
      </c>
      <c r="H205" s="1" t="str">
        <f t="shared" ca="1" si="92"/>
        <v>27891</v>
      </c>
      <c r="I205" s="1">
        <f t="shared" ca="1" si="93"/>
        <v>2</v>
      </c>
      <c r="J205" s="30" t="str">
        <f ca="1">IF(OR(M204=3,L204=2,M204=2),H205,IF(AND(INT(RAND()*2)=0,K204-H205&gt;=0),H205*(-1),H205))</f>
        <v>27891</v>
      </c>
      <c r="K205" s="31">
        <f t="shared" ca="1" si="96"/>
        <v>345179</v>
      </c>
      <c r="L205" s="29">
        <f t="shared" ca="1" si="94"/>
        <v>0</v>
      </c>
      <c r="M205" s="1">
        <f t="shared" ca="1" si="97"/>
        <v>3</v>
      </c>
      <c r="N205" s="34" t="str">
        <f t="shared" ca="1" si="95"/>
        <v>27891</v>
      </c>
      <c r="O205" s="37">
        <v>-27891</v>
      </c>
    </row>
    <row r="206" spans="1:16">
      <c r="A206" s="1" t="s">
        <v>617</v>
      </c>
      <c r="E206" s="1">
        <v>8</v>
      </c>
      <c r="F206" s="1">
        <v>5</v>
      </c>
      <c r="G206" s="1" t="str">
        <f t="shared" ca="1" si="91"/>
        <v>83457</v>
      </c>
      <c r="H206" s="1" t="str">
        <f t="shared" ca="1" si="92"/>
        <v>83457</v>
      </c>
      <c r="I206" s="1">
        <f t="shared" ca="1" si="93"/>
        <v>8</v>
      </c>
      <c r="J206" s="30" t="str">
        <f ca="1">IF(OR(M205=3,L205=2),H206,IF(OR(AND(INT(RAND()*2)=0,K205-H206&gt;=0),M205&lt;=2),H206*(-1),H206))</f>
        <v>83457</v>
      </c>
      <c r="K206" s="31">
        <f t="shared" ca="1" si="96"/>
        <v>428636</v>
      </c>
      <c r="L206" s="29">
        <f t="shared" ca="1" si="94"/>
        <v>0</v>
      </c>
      <c r="M206" s="1">
        <f t="shared" ca="1" si="97"/>
        <v>3</v>
      </c>
      <c r="N206" s="34" t="str">
        <f t="shared" ca="1" si="95"/>
        <v>83457</v>
      </c>
      <c r="O206" s="37">
        <v>-83457</v>
      </c>
    </row>
    <row r="207" spans="1:16">
      <c r="A207" s="1" t="s">
        <v>618</v>
      </c>
      <c r="E207" s="1">
        <v>9</v>
      </c>
      <c r="F207" s="1">
        <v>5</v>
      </c>
      <c r="G207" s="1" t="str">
        <f t="shared" ca="1" si="91"/>
        <v>72346</v>
      </c>
      <c r="H207" s="1" t="str">
        <f t="shared" ca="1" si="92"/>
        <v>72346</v>
      </c>
      <c r="I207" s="1">
        <f t="shared" ca="1" si="93"/>
        <v>7</v>
      </c>
      <c r="J207" s="30" t="str">
        <f ca="1">IF(M206=3,H207,IF(OR(AND(INT(RAND()*2)=0,K206-H207&gt;=0),M206=2),H207*(-1),H207))</f>
        <v>72346</v>
      </c>
      <c r="K207" s="31">
        <f t="shared" ca="1" si="96"/>
        <v>500982</v>
      </c>
      <c r="L207" s="29">
        <f t="shared" ca="1" si="94"/>
        <v>0</v>
      </c>
      <c r="M207" s="1">
        <f t="shared" ca="1" si="97"/>
        <v>3</v>
      </c>
      <c r="N207" s="34" t="str">
        <f t="shared" ca="1" si="95"/>
        <v>72346</v>
      </c>
      <c r="O207" s="37" t="s">
        <v>1181</v>
      </c>
    </row>
    <row r="208" spans="1:16">
      <c r="A208" s="1" t="s">
        <v>619</v>
      </c>
      <c r="E208" s="1">
        <v>10</v>
      </c>
      <c r="F208" s="1">
        <v>5</v>
      </c>
      <c r="G208" s="1" t="str">
        <f t="shared" ca="1" si="91"/>
        <v>50124</v>
      </c>
      <c r="H208" s="1" t="str">
        <f t="shared" ca="1" si="92"/>
        <v>50124</v>
      </c>
      <c r="I208" s="1">
        <f t="shared" ca="1" si="93"/>
        <v>5</v>
      </c>
      <c r="J208" s="30" t="str">
        <f ca="1">IF(M207=3,H208,IF(OR(AND(INT(RAND()*2)=0,K207-H208&gt;=0),M207=2),H208*(-1),H208))</f>
        <v>50124</v>
      </c>
      <c r="K208" s="31">
        <f t="shared" ca="1" si="96"/>
        <v>551106</v>
      </c>
      <c r="L208" s="29">
        <f t="shared" ca="1" si="94"/>
        <v>0</v>
      </c>
      <c r="M208" s="1">
        <f t="shared" ca="1" si="97"/>
        <v>3</v>
      </c>
      <c r="N208" s="34" t="str">
        <f t="shared" ca="1" si="95"/>
        <v>50124</v>
      </c>
      <c r="O208" s="37" t="s">
        <v>1182</v>
      </c>
    </row>
    <row r="209" spans="1:16">
      <c r="K209" s="31">
        <f t="shared" ca="1" si="96"/>
        <v>551106</v>
      </c>
      <c r="O209" s="37"/>
    </row>
    <row r="210" spans="1:16">
      <c r="O210" s="37"/>
    </row>
    <row r="211" spans="1:16">
      <c r="A211" s="22" t="s">
        <v>356</v>
      </c>
      <c r="F211" s="1" t="s">
        <v>451</v>
      </c>
      <c r="O211" s="37"/>
    </row>
    <row r="212" spans="1:16">
      <c r="F212" s="1">
        <f>MAX(F214:F223)</f>
        <v>5</v>
      </c>
      <c r="O212" s="37"/>
    </row>
    <row r="213" spans="1:16">
      <c r="A213" s="1" t="s">
        <v>440</v>
      </c>
      <c r="B213" s="1" t="s">
        <v>441</v>
      </c>
      <c r="E213" s="1" t="s">
        <v>396</v>
      </c>
      <c r="F213" s="1" t="s">
        <v>444</v>
      </c>
      <c r="G213" s="1" t="s">
        <v>337</v>
      </c>
      <c r="H213" s="1" t="s">
        <v>338</v>
      </c>
      <c r="I213" s="1" t="s">
        <v>342</v>
      </c>
      <c r="J213" s="1" t="s">
        <v>339</v>
      </c>
      <c r="K213" s="31" t="s">
        <v>343</v>
      </c>
      <c r="L213" s="27" t="s">
        <v>344</v>
      </c>
      <c r="M213" s="27" t="s">
        <v>345</v>
      </c>
      <c r="N213" s="33"/>
      <c r="O213" s="36"/>
      <c r="P213" s="17"/>
    </row>
    <row r="214" spans="1:16">
      <c r="A214" s="1" t="s">
        <v>620</v>
      </c>
      <c r="C214" s="1">
        <f ca="1">IF(C199=3,0,3)</f>
        <v>0</v>
      </c>
      <c r="E214" s="1">
        <v>1</v>
      </c>
      <c r="F214" s="1">
        <v>5</v>
      </c>
      <c r="G214" s="1" t="str">
        <f t="shared" ref="G214:G223" ca="1" si="98">IF(LEFT(A214,F214)="0",INT(RAND()*9+1),LEFT(A214,F214))</f>
        <v>51849</v>
      </c>
      <c r="H214" s="1" t="str">
        <f ca="1">IF(LEFT(G214,1)="0",RIGHT(G214,LEN(G214)-1)&amp;LEFT(G214,1),G214)</f>
        <v>51849</v>
      </c>
      <c r="I214" s="1">
        <f ca="1">VALUE(LEFT(H214,1))</f>
        <v>5</v>
      </c>
      <c r="J214" s="1" t="str">
        <f ca="1">H214</f>
        <v>51849</v>
      </c>
      <c r="K214" s="31" t="str">
        <f ca="1">J214</f>
        <v>51849</v>
      </c>
      <c r="L214" s="29"/>
      <c r="M214" s="1">
        <f ca="1">C214</f>
        <v>0</v>
      </c>
      <c r="N214" s="34" t="str">
        <f ca="1">IF(D214=1,R214,J214)</f>
        <v>51849</v>
      </c>
      <c r="O214" s="37" t="s">
        <v>1183</v>
      </c>
    </row>
    <row r="215" spans="1:16">
      <c r="A215" s="1" t="s">
        <v>621</v>
      </c>
      <c r="E215" s="1">
        <v>2</v>
      </c>
      <c r="F215" s="1">
        <v>5</v>
      </c>
      <c r="G215" s="1" t="str">
        <f t="shared" ca="1" si="98"/>
        <v>28516</v>
      </c>
      <c r="H215" s="1" t="str">
        <f t="shared" ref="H215:H223" ca="1" si="99">IF(LEFT(G215,1)="0",RIGHT(G215,LEN(G215)-1)&amp;LEFT(G215,1),G215)</f>
        <v>28516</v>
      </c>
      <c r="I215" s="1">
        <f t="shared" ref="I215:I223" ca="1" si="100">VALUE(LEFT(H215,1))</f>
        <v>2</v>
      </c>
      <c r="J215" s="1">
        <f ca="1">IF(M214=3,H215,IF(L214=2,H215,IF(AND(INT(RAND()*2)=0,K214-H215&gt;=0),H215*(-1),H215)))</f>
        <v>-28516</v>
      </c>
      <c r="K215" s="31">
        <f ca="1">K214+J215</f>
        <v>23333</v>
      </c>
      <c r="L215" s="29">
        <f t="shared" ref="L215:L223" ca="1" si="101">IF(J215&lt;0,L214+1,0)</f>
        <v>1</v>
      </c>
      <c r="M215" s="1">
        <f ca="1">IF(J215&lt;0,M214+1,M214)</f>
        <v>1</v>
      </c>
      <c r="N215" s="34">
        <f t="shared" ref="N215:N223" ca="1" si="102">IF(D215=1,R215,J215)</f>
        <v>-28516</v>
      </c>
      <c r="O215" s="37" t="s">
        <v>1184</v>
      </c>
    </row>
    <row r="216" spans="1:16">
      <c r="A216" s="1" t="s">
        <v>622</v>
      </c>
      <c r="E216" s="1">
        <v>3</v>
      </c>
      <c r="F216" s="1">
        <v>5</v>
      </c>
      <c r="G216" s="1" t="str">
        <f t="shared" ca="1" si="98"/>
        <v>95283</v>
      </c>
      <c r="H216" s="1" t="str">
        <f t="shared" ca="1" si="99"/>
        <v>95283</v>
      </c>
      <c r="I216" s="1">
        <f t="shared" ca="1" si="100"/>
        <v>9</v>
      </c>
      <c r="J216" s="1" t="str">
        <f ca="1">IF(M215=3,H216,IF(L215=2,H216,IF(AND(INT(RAND()*2)=0,K215-H216&gt;=0),H216*(-1),H216)))</f>
        <v>95283</v>
      </c>
      <c r="K216" s="31">
        <f t="shared" ref="K216:K224" ca="1" si="103">K215+J216</f>
        <v>118616</v>
      </c>
      <c r="L216" s="29">
        <f t="shared" ca="1" si="101"/>
        <v>0</v>
      </c>
      <c r="M216" s="1">
        <f t="shared" ref="M216:M223" ca="1" si="104">IF(J216&lt;0,M215+1,M215)</f>
        <v>1</v>
      </c>
      <c r="N216" s="34" t="str">
        <f t="shared" ca="1" si="102"/>
        <v>95283</v>
      </c>
      <c r="O216" s="37" t="s">
        <v>1185</v>
      </c>
    </row>
    <row r="217" spans="1:16">
      <c r="A217" s="1" t="s">
        <v>623</v>
      </c>
      <c r="E217" s="1">
        <v>4</v>
      </c>
      <c r="F217" s="1">
        <v>5</v>
      </c>
      <c r="G217" s="1" t="str">
        <f t="shared" ca="1" si="98"/>
        <v>17405</v>
      </c>
      <c r="H217" s="1" t="str">
        <f t="shared" ca="1" si="99"/>
        <v>17405</v>
      </c>
      <c r="I217" s="1">
        <f t="shared" ca="1" si="100"/>
        <v>1</v>
      </c>
      <c r="J217" s="1">
        <f ca="1">IF(M216=3,H217,IF(L216=2,H217,IF(AND(INT(RAND()*2)=0,K216-H217&gt;=0),H217*(-1),H217)))</f>
        <v>-17405</v>
      </c>
      <c r="K217" s="31">
        <f t="shared" ca="1" si="103"/>
        <v>101211</v>
      </c>
      <c r="L217" s="29">
        <f t="shared" ca="1" si="101"/>
        <v>1</v>
      </c>
      <c r="M217" s="1">
        <f t="shared" ca="1" si="104"/>
        <v>2</v>
      </c>
      <c r="N217" s="34">
        <f t="shared" ca="1" si="102"/>
        <v>-17405</v>
      </c>
      <c r="O217" s="37" t="s">
        <v>1186</v>
      </c>
    </row>
    <row r="218" spans="1:16">
      <c r="A218" s="1" t="s">
        <v>624</v>
      </c>
      <c r="E218" s="1">
        <v>5</v>
      </c>
      <c r="F218" s="1">
        <v>5</v>
      </c>
      <c r="G218" s="1" t="str">
        <f t="shared" ca="1" si="98"/>
        <v>06394</v>
      </c>
      <c r="H218" s="1" t="str">
        <f t="shared" ca="1" si="99"/>
        <v>63940</v>
      </c>
      <c r="I218" s="1">
        <f t="shared" ca="1" si="100"/>
        <v>6</v>
      </c>
      <c r="J218" s="30" t="str">
        <f ca="1">IF(OR(M217=3,L217=2,M217=2),H218,IF(AND(INT(RAND()*2)=0,K217-H218&gt;=0),H218*(-1),H218))</f>
        <v>63940</v>
      </c>
      <c r="K218" s="31">
        <f t="shared" ca="1" si="103"/>
        <v>165151</v>
      </c>
      <c r="L218" s="29">
        <f t="shared" ca="1" si="101"/>
        <v>0</v>
      </c>
      <c r="M218" s="1">
        <f t="shared" ca="1" si="104"/>
        <v>2</v>
      </c>
      <c r="N218" s="34" t="str">
        <f t="shared" ca="1" si="102"/>
        <v>63940</v>
      </c>
      <c r="O218" s="37" t="s">
        <v>1187</v>
      </c>
    </row>
    <row r="219" spans="1:16">
      <c r="A219" s="1" t="s">
        <v>625</v>
      </c>
      <c r="E219" s="1">
        <v>6</v>
      </c>
      <c r="F219" s="1">
        <v>5</v>
      </c>
      <c r="G219" s="1" t="str">
        <f t="shared" ca="1" si="98"/>
        <v>84172</v>
      </c>
      <c r="H219" s="1" t="str">
        <f t="shared" ca="1" si="99"/>
        <v>84172</v>
      </c>
      <c r="I219" s="1">
        <f t="shared" ca="1" si="100"/>
        <v>8</v>
      </c>
      <c r="J219" s="30" t="str">
        <f ca="1">IF(OR(M218=3,L218=2,M218=2),H219,IF(AND(INT(RAND()*2)=0,K218-H219&gt;=0),H219*(-1),H219))</f>
        <v>84172</v>
      </c>
      <c r="K219" s="31">
        <f t="shared" ca="1" si="103"/>
        <v>249323</v>
      </c>
      <c r="L219" s="29">
        <f t="shared" ca="1" si="101"/>
        <v>0</v>
      </c>
      <c r="M219" s="1">
        <f t="shared" ca="1" si="104"/>
        <v>2</v>
      </c>
      <c r="N219" s="34" t="str">
        <f t="shared" ca="1" si="102"/>
        <v>84172</v>
      </c>
      <c r="O219" s="37" t="s">
        <v>1188</v>
      </c>
    </row>
    <row r="220" spans="1:16">
      <c r="A220" s="1" t="s">
        <v>626</v>
      </c>
      <c r="E220" s="1">
        <v>7</v>
      </c>
      <c r="F220" s="1">
        <v>5</v>
      </c>
      <c r="G220" s="1" t="str">
        <f t="shared" ca="1" si="98"/>
        <v>73061</v>
      </c>
      <c r="H220" s="1" t="str">
        <f t="shared" ca="1" si="99"/>
        <v>73061</v>
      </c>
      <c r="I220" s="1">
        <f t="shared" ca="1" si="100"/>
        <v>7</v>
      </c>
      <c r="J220" s="30" t="str">
        <f ca="1">IF(OR(M219=3,L219=2,M219=2),H220,IF(AND(INT(RAND()*2)=0,K219-H220&gt;=0),H220*(-1),H220))</f>
        <v>73061</v>
      </c>
      <c r="K220" s="31">
        <f t="shared" ca="1" si="103"/>
        <v>322384</v>
      </c>
      <c r="L220" s="29">
        <f t="shared" ca="1" si="101"/>
        <v>0</v>
      </c>
      <c r="M220" s="1">
        <f t="shared" ca="1" si="104"/>
        <v>2</v>
      </c>
      <c r="N220" s="34" t="str">
        <f t="shared" ca="1" si="102"/>
        <v>73061</v>
      </c>
      <c r="O220" s="37" t="s">
        <v>1189</v>
      </c>
    </row>
    <row r="221" spans="1:16">
      <c r="A221" s="1" t="s">
        <v>627</v>
      </c>
      <c r="E221" s="1">
        <v>8</v>
      </c>
      <c r="F221" s="1">
        <v>5</v>
      </c>
      <c r="G221" s="1" t="str">
        <f t="shared" ca="1" si="98"/>
        <v>62950</v>
      </c>
      <c r="H221" s="1" t="str">
        <f t="shared" ca="1" si="99"/>
        <v>62950</v>
      </c>
      <c r="I221" s="1">
        <f t="shared" ca="1" si="100"/>
        <v>6</v>
      </c>
      <c r="J221" s="30">
        <f ca="1">IF(OR(M220=3,L220=2),H221,IF(OR(AND(INT(RAND()*2)=0,K220-H221&gt;=0),M220&lt;=2),H221*(-1),H221))</f>
        <v>-62950</v>
      </c>
      <c r="K221" s="31">
        <f t="shared" ca="1" si="103"/>
        <v>259434</v>
      </c>
      <c r="L221" s="29">
        <f t="shared" ca="1" si="101"/>
        <v>1</v>
      </c>
      <c r="M221" s="1">
        <f t="shared" ca="1" si="104"/>
        <v>3</v>
      </c>
      <c r="N221" s="34">
        <f t="shared" ca="1" si="102"/>
        <v>-62950</v>
      </c>
      <c r="O221" s="37" t="s">
        <v>1190</v>
      </c>
    </row>
    <row r="222" spans="1:16">
      <c r="A222" s="1" t="s">
        <v>628</v>
      </c>
      <c r="E222" s="1">
        <v>9</v>
      </c>
      <c r="F222" s="1">
        <v>5</v>
      </c>
      <c r="G222" s="1" t="str">
        <f t="shared" ca="1" si="98"/>
        <v>40738</v>
      </c>
      <c r="H222" s="1" t="str">
        <f t="shared" ca="1" si="99"/>
        <v>40738</v>
      </c>
      <c r="I222" s="1">
        <f t="shared" ca="1" si="100"/>
        <v>4</v>
      </c>
      <c r="J222" s="30" t="str">
        <f ca="1">IF(M221=3,H222,IF(OR(AND(INT(RAND()*2)=0,K221-H222&gt;=0),M221=2),H222*(-1),H222))</f>
        <v>40738</v>
      </c>
      <c r="K222" s="31">
        <f t="shared" ca="1" si="103"/>
        <v>300172</v>
      </c>
      <c r="L222" s="29">
        <f t="shared" ca="1" si="101"/>
        <v>0</v>
      </c>
      <c r="M222" s="1">
        <f t="shared" ca="1" si="104"/>
        <v>3</v>
      </c>
      <c r="N222" s="34" t="str">
        <f t="shared" ca="1" si="102"/>
        <v>40738</v>
      </c>
      <c r="O222" s="37" t="s">
        <v>1191</v>
      </c>
    </row>
    <row r="223" spans="1:16">
      <c r="A223" s="1" t="s">
        <v>629</v>
      </c>
      <c r="E223" s="1">
        <v>10</v>
      </c>
      <c r="F223" s="1">
        <v>5</v>
      </c>
      <c r="G223" s="1" t="str">
        <f t="shared" ca="1" si="98"/>
        <v>39627</v>
      </c>
      <c r="H223" s="1" t="str">
        <f t="shared" ca="1" si="99"/>
        <v>39627</v>
      </c>
      <c r="I223" s="1">
        <f t="shared" ca="1" si="100"/>
        <v>3</v>
      </c>
      <c r="J223" s="30" t="str">
        <f ca="1">IF(M222=3,H223,IF(OR(AND(INT(RAND()*2)=0,K222-H223&gt;=0),M222=2),H223*(-1),H223))</f>
        <v>39627</v>
      </c>
      <c r="K223" s="31">
        <f t="shared" ca="1" si="103"/>
        <v>339799</v>
      </c>
      <c r="L223" s="29">
        <f t="shared" ca="1" si="101"/>
        <v>0</v>
      </c>
      <c r="M223" s="1">
        <f t="shared" ca="1" si="104"/>
        <v>3</v>
      </c>
      <c r="N223" s="34" t="str">
        <f t="shared" ca="1" si="102"/>
        <v>39627</v>
      </c>
      <c r="O223" s="37" t="s">
        <v>1192</v>
      </c>
    </row>
    <row r="224" spans="1:16">
      <c r="K224" s="31">
        <f t="shared" ca="1" si="103"/>
        <v>339799</v>
      </c>
      <c r="O224" s="37"/>
    </row>
    <row r="225" spans="1:16">
      <c r="O225" s="37"/>
    </row>
    <row r="226" spans="1:16">
      <c r="A226" s="22" t="s">
        <v>357</v>
      </c>
      <c r="F226" s="1" t="s">
        <v>451</v>
      </c>
      <c r="O226" s="37"/>
    </row>
    <row r="227" spans="1:16">
      <c r="F227" s="1">
        <f>MAX(F229:F238)</f>
        <v>6</v>
      </c>
      <c r="O227" s="37"/>
    </row>
    <row r="228" spans="1:16">
      <c r="A228" s="1" t="s">
        <v>440</v>
      </c>
      <c r="B228" s="1" t="s">
        <v>441</v>
      </c>
      <c r="C228" s="28" t="s">
        <v>340</v>
      </c>
      <c r="E228" s="1" t="s">
        <v>396</v>
      </c>
      <c r="F228" s="1" t="s">
        <v>444</v>
      </c>
      <c r="G228" s="1" t="s">
        <v>337</v>
      </c>
      <c r="H228" s="1" t="s">
        <v>338</v>
      </c>
      <c r="I228" s="1" t="s">
        <v>342</v>
      </c>
      <c r="J228" s="1" t="s">
        <v>339</v>
      </c>
      <c r="K228" s="31" t="s">
        <v>343</v>
      </c>
      <c r="L228" s="27" t="s">
        <v>344</v>
      </c>
      <c r="M228" s="27" t="s">
        <v>345</v>
      </c>
      <c r="N228" s="33"/>
      <c r="O228" s="36"/>
      <c r="P228" s="17"/>
    </row>
    <row r="229" spans="1:16">
      <c r="A229" s="1" t="s">
        <v>630</v>
      </c>
      <c r="C229" s="1">
        <v>3</v>
      </c>
      <c r="E229" s="1">
        <v>1</v>
      </c>
      <c r="F229" s="1">
        <v>6</v>
      </c>
      <c r="G229" s="1" t="str">
        <f t="shared" ref="G229:G238" ca="1" si="105">IF(LEFT(A229,F229)="0",INT(RAND()*9+1),LEFT(A229,F229))</f>
        <v>526839</v>
      </c>
      <c r="H229" s="1" t="str">
        <f ca="1">IF(LEFT(G229,1)="0",RIGHT(G229,LEN(G229)-1)&amp;LEFT(G229,1),G229)</f>
        <v>526839</v>
      </c>
      <c r="I229" s="1">
        <f ca="1">VALUE(LEFT(H229,1))</f>
        <v>5</v>
      </c>
      <c r="J229" s="1" t="str">
        <f ca="1">H229</f>
        <v>526839</v>
      </c>
      <c r="K229" s="31" t="str">
        <f ca="1">J229</f>
        <v>526839</v>
      </c>
      <c r="L229" s="29"/>
      <c r="M229" s="1">
        <f>C229</f>
        <v>3</v>
      </c>
      <c r="N229" s="34" t="str">
        <f ca="1">IF(D229=1,R229,J229)</f>
        <v>526839</v>
      </c>
      <c r="O229" s="37" t="s">
        <v>1193</v>
      </c>
    </row>
    <row r="230" spans="1:16">
      <c r="A230" s="1" t="s">
        <v>631</v>
      </c>
      <c r="E230" s="1">
        <v>2</v>
      </c>
      <c r="F230" s="1">
        <v>6</v>
      </c>
      <c r="G230" s="1" t="str">
        <f t="shared" ca="1" si="105"/>
        <v>304617</v>
      </c>
      <c r="H230" s="1" t="str">
        <f t="shared" ref="H230:H238" ca="1" si="106">IF(LEFT(G230,1)="0",RIGHT(G230,LEN(G230)-1)&amp;LEFT(G230,1),G230)</f>
        <v>304617</v>
      </c>
      <c r="I230" s="1">
        <f t="shared" ref="I230:I238" ca="1" si="107">VALUE(LEFT(H230,1))</f>
        <v>3</v>
      </c>
      <c r="J230" s="1" t="str">
        <f ca="1">IF(M229=3,H230,IF(L229=2,H230,IF(AND(INT(RAND()*2)=0,K229-H230&gt;=0),H230*(-1),H230)))</f>
        <v>304617</v>
      </c>
      <c r="K230" s="31">
        <f ca="1">K229+J230</f>
        <v>831456</v>
      </c>
      <c r="L230" s="29">
        <f t="shared" ref="L230:L238" ca="1" si="108">IF(J230&lt;0,L229+1,0)</f>
        <v>0</v>
      </c>
      <c r="M230" s="1">
        <f ca="1">IF(J230&lt;0,M229+1,M229)</f>
        <v>3</v>
      </c>
      <c r="N230" s="34" t="str">
        <f t="shared" ref="N230:N238" ca="1" si="109">IF(D230=1,R230,J230)</f>
        <v>304617</v>
      </c>
      <c r="O230" s="37" t="s">
        <v>1194</v>
      </c>
    </row>
    <row r="231" spans="1:16">
      <c r="A231" s="1" t="s">
        <v>632</v>
      </c>
      <c r="E231" s="1">
        <v>3</v>
      </c>
      <c r="F231" s="1">
        <v>6</v>
      </c>
      <c r="G231" s="1" t="str">
        <f t="shared" ca="1" si="105"/>
        <v>182495</v>
      </c>
      <c r="H231" s="1" t="str">
        <f t="shared" ca="1" si="106"/>
        <v>182495</v>
      </c>
      <c r="I231" s="1">
        <f t="shared" ca="1" si="107"/>
        <v>1</v>
      </c>
      <c r="J231" s="1" t="str">
        <f ca="1">IF(M230=3,H231,IF(L230=2,H231,IF(AND(INT(RAND()*2)=0,K230-H231&gt;=0),H231*(-1),H231)))</f>
        <v>182495</v>
      </c>
      <c r="K231" s="31">
        <f t="shared" ref="K231:K239" ca="1" si="110">K230+J231</f>
        <v>1013951</v>
      </c>
      <c r="L231" s="29">
        <f t="shared" ca="1" si="108"/>
        <v>0</v>
      </c>
      <c r="M231" s="1">
        <f t="shared" ref="M231:M238" ca="1" si="111">IF(J231&lt;0,M230+1,M230)</f>
        <v>3</v>
      </c>
      <c r="N231" s="34" t="str">
        <f t="shared" ca="1" si="109"/>
        <v>182495</v>
      </c>
      <c r="O231" s="37" t="s">
        <v>1195</v>
      </c>
    </row>
    <row r="232" spans="1:16">
      <c r="A232" s="1" t="s">
        <v>633</v>
      </c>
      <c r="E232" s="1">
        <v>4</v>
      </c>
      <c r="F232" s="1">
        <v>6</v>
      </c>
      <c r="G232" s="1" t="str">
        <f t="shared" ca="1" si="105"/>
        <v>071384</v>
      </c>
      <c r="H232" s="1" t="str">
        <f t="shared" ca="1" si="106"/>
        <v>713840</v>
      </c>
      <c r="I232" s="1">
        <f t="shared" ca="1" si="107"/>
        <v>7</v>
      </c>
      <c r="J232" s="1" t="str">
        <f ca="1">IF(M231=3,H232,IF(L231=2,H232,IF(AND(INT(RAND()*2)=0,K231-H232&gt;=0),H232*(-1),H232)))</f>
        <v>713840</v>
      </c>
      <c r="K232" s="31">
        <f t="shared" ca="1" si="110"/>
        <v>1727791</v>
      </c>
      <c r="L232" s="29">
        <f t="shared" ca="1" si="108"/>
        <v>0</v>
      </c>
      <c r="M232" s="1">
        <f t="shared" ca="1" si="111"/>
        <v>3</v>
      </c>
      <c r="N232" s="34" t="str">
        <f t="shared" ca="1" si="109"/>
        <v>713840</v>
      </c>
      <c r="O232" s="37" t="s">
        <v>1196</v>
      </c>
    </row>
    <row r="233" spans="1:16">
      <c r="A233" s="1" t="s">
        <v>634</v>
      </c>
      <c r="E233" s="1">
        <v>5</v>
      </c>
      <c r="F233" s="1">
        <v>6</v>
      </c>
      <c r="G233" s="1" t="str">
        <f t="shared" ca="1" si="105"/>
        <v>748051</v>
      </c>
      <c r="H233" s="1" t="str">
        <f t="shared" ca="1" si="106"/>
        <v>748051</v>
      </c>
      <c r="I233" s="1">
        <f t="shared" ca="1" si="107"/>
        <v>7</v>
      </c>
      <c r="J233" s="30" t="str">
        <f ca="1">IF(OR(M232=3,L232=2,M232=2),H233,IF(AND(INT(RAND()*2)=0,K232-H233&gt;=0),H233*(-1),H233))</f>
        <v>748051</v>
      </c>
      <c r="K233" s="31">
        <f t="shared" ca="1" si="110"/>
        <v>2475842</v>
      </c>
      <c r="L233" s="29">
        <f t="shared" ca="1" si="108"/>
        <v>0</v>
      </c>
      <c r="M233" s="1">
        <f t="shared" ca="1" si="111"/>
        <v>3</v>
      </c>
      <c r="N233" s="34" t="str">
        <f t="shared" ca="1" si="109"/>
        <v>748051</v>
      </c>
      <c r="O233" s="37" t="s">
        <v>1197</v>
      </c>
    </row>
    <row r="234" spans="1:16">
      <c r="A234" s="1" t="s">
        <v>635</v>
      </c>
      <c r="E234" s="1">
        <v>6</v>
      </c>
      <c r="F234" s="1">
        <v>6</v>
      </c>
      <c r="G234" s="1" t="str">
        <f t="shared" ca="1" si="105"/>
        <v>960273</v>
      </c>
      <c r="H234" s="1" t="str">
        <f t="shared" ca="1" si="106"/>
        <v>960273</v>
      </c>
      <c r="I234" s="1">
        <f t="shared" ca="1" si="107"/>
        <v>9</v>
      </c>
      <c r="J234" s="30" t="str">
        <f ca="1">IF(OR(M233=3,L233=2,M233=2),H234,IF(AND(INT(RAND()*2)=0,K233-H234&gt;=0),H234*(-1),H234))</f>
        <v>960273</v>
      </c>
      <c r="K234" s="31">
        <f t="shared" ca="1" si="110"/>
        <v>3436115</v>
      </c>
      <c r="L234" s="29">
        <f t="shared" ca="1" si="108"/>
        <v>0</v>
      </c>
      <c r="M234" s="1">
        <f t="shared" ca="1" si="111"/>
        <v>3</v>
      </c>
      <c r="N234" s="34" t="str">
        <f t="shared" ca="1" si="109"/>
        <v>960273</v>
      </c>
      <c r="O234" s="37" t="s">
        <v>1198</v>
      </c>
    </row>
    <row r="235" spans="1:16">
      <c r="A235" s="1" t="s">
        <v>636</v>
      </c>
      <c r="E235" s="1">
        <v>7</v>
      </c>
      <c r="F235" s="1">
        <v>6</v>
      </c>
      <c r="G235" s="1" t="str">
        <f t="shared" ca="1" si="105"/>
        <v>415728</v>
      </c>
      <c r="H235" s="1" t="str">
        <f t="shared" ca="1" si="106"/>
        <v>415728</v>
      </c>
      <c r="I235" s="1">
        <f t="shared" ca="1" si="107"/>
        <v>4</v>
      </c>
      <c r="J235" s="30" t="str">
        <f ca="1">IF(OR(M234=3,L234=2,M234=2),H235,IF(AND(INT(RAND()*2)=0,K234-H235&gt;=0),H235*(-1),H235))</f>
        <v>415728</v>
      </c>
      <c r="K235" s="31">
        <f t="shared" ca="1" si="110"/>
        <v>3851843</v>
      </c>
      <c r="L235" s="29">
        <f t="shared" ca="1" si="108"/>
        <v>0</v>
      </c>
      <c r="M235" s="1">
        <f t="shared" ca="1" si="111"/>
        <v>3</v>
      </c>
      <c r="N235" s="34" t="str">
        <f t="shared" ca="1" si="109"/>
        <v>415728</v>
      </c>
      <c r="O235" s="37" t="s">
        <v>1199</v>
      </c>
    </row>
    <row r="236" spans="1:16">
      <c r="A236" s="1" t="s">
        <v>637</v>
      </c>
      <c r="E236" s="1">
        <v>8</v>
      </c>
      <c r="F236" s="1">
        <v>6</v>
      </c>
      <c r="G236" s="1" t="str">
        <f t="shared" ca="1" si="105"/>
        <v>859162</v>
      </c>
      <c r="H236" s="1" t="str">
        <f t="shared" ca="1" si="106"/>
        <v>859162</v>
      </c>
      <c r="I236" s="1">
        <f t="shared" ca="1" si="107"/>
        <v>8</v>
      </c>
      <c r="J236" s="30" t="str">
        <f ca="1">IF(OR(M235=3,L235=2),H236,IF(OR(AND(INT(RAND()*2)=0,K235-H236&gt;=0),M235&lt;=2),H236*(-1),H236))</f>
        <v>859162</v>
      </c>
      <c r="K236" s="31">
        <f t="shared" ca="1" si="110"/>
        <v>4711005</v>
      </c>
      <c r="L236" s="29">
        <f t="shared" ca="1" si="108"/>
        <v>0</v>
      </c>
      <c r="M236" s="1">
        <f t="shared" ca="1" si="111"/>
        <v>3</v>
      </c>
      <c r="N236" s="34" t="str">
        <f t="shared" ca="1" si="109"/>
        <v>859162</v>
      </c>
      <c r="O236" s="37" t="s">
        <v>1200</v>
      </c>
    </row>
    <row r="237" spans="1:16">
      <c r="A237" s="1" t="s">
        <v>638</v>
      </c>
      <c r="E237" s="1">
        <v>9</v>
      </c>
      <c r="F237" s="1">
        <v>6</v>
      </c>
      <c r="G237" s="1" t="str">
        <f t="shared" ca="1" si="105"/>
        <v>637940</v>
      </c>
      <c r="H237" s="1" t="str">
        <f t="shared" ca="1" si="106"/>
        <v>637940</v>
      </c>
      <c r="I237" s="1">
        <f t="shared" ca="1" si="107"/>
        <v>6</v>
      </c>
      <c r="J237" s="30" t="str">
        <f ca="1">IF(M236=3,H237,IF(OR(AND(INT(RAND()*2)=0,K236-H237&gt;=0),M236=2),H237*(-1),H237))</f>
        <v>637940</v>
      </c>
      <c r="K237" s="31">
        <f t="shared" ca="1" si="110"/>
        <v>5348945</v>
      </c>
      <c r="L237" s="29">
        <f t="shared" ca="1" si="108"/>
        <v>0</v>
      </c>
      <c r="M237" s="1">
        <f t="shared" ca="1" si="111"/>
        <v>3</v>
      </c>
      <c r="N237" s="34" t="str">
        <f t="shared" ca="1" si="109"/>
        <v>637940</v>
      </c>
      <c r="O237" s="37" t="s">
        <v>1201</v>
      </c>
    </row>
    <row r="238" spans="1:16">
      <c r="A238" s="1" t="s">
        <v>639</v>
      </c>
      <c r="E238" s="1">
        <v>10</v>
      </c>
      <c r="F238" s="1">
        <v>6</v>
      </c>
      <c r="G238" s="1" t="str">
        <f t="shared" ca="1" si="105"/>
        <v>293506</v>
      </c>
      <c r="H238" s="1" t="str">
        <f t="shared" ca="1" si="106"/>
        <v>293506</v>
      </c>
      <c r="I238" s="1">
        <f t="shared" ca="1" si="107"/>
        <v>2</v>
      </c>
      <c r="J238" s="30" t="str">
        <f ca="1">IF(M237=3,H238,IF(OR(AND(INT(RAND()*2)=0,K237-H238&gt;=0),M237=2),H238*(-1),H238))</f>
        <v>293506</v>
      </c>
      <c r="K238" s="31">
        <f t="shared" ca="1" si="110"/>
        <v>5642451</v>
      </c>
      <c r="L238" s="29">
        <f t="shared" ca="1" si="108"/>
        <v>0</v>
      </c>
      <c r="M238" s="1">
        <f t="shared" ca="1" si="111"/>
        <v>3</v>
      </c>
      <c r="N238" s="34" t="str">
        <f t="shared" ca="1" si="109"/>
        <v>293506</v>
      </c>
      <c r="O238" s="37" t="s">
        <v>1202</v>
      </c>
    </row>
    <row r="239" spans="1:16">
      <c r="K239" s="31">
        <f t="shared" ca="1" si="110"/>
        <v>5642451</v>
      </c>
      <c r="O239" s="37"/>
    </row>
    <row r="240" spans="1:16">
      <c r="O240" s="37"/>
    </row>
    <row r="241" spans="1:16">
      <c r="A241" s="22" t="s">
        <v>358</v>
      </c>
      <c r="F241" s="1" t="s">
        <v>451</v>
      </c>
      <c r="O241" s="37"/>
    </row>
    <row r="242" spans="1:16">
      <c r="F242" s="1">
        <f>MAX(F244:F253)</f>
        <v>6</v>
      </c>
      <c r="O242" s="37"/>
    </row>
    <row r="243" spans="1:16">
      <c r="A243" s="1" t="s">
        <v>440</v>
      </c>
      <c r="B243" s="1" t="s">
        <v>441</v>
      </c>
      <c r="E243" s="1" t="s">
        <v>396</v>
      </c>
      <c r="F243" s="1" t="s">
        <v>444</v>
      </c>
      <c r="G243" s="1" t="s">
        <v>337</v>
      </c>
      <c r="H243" s="1" t="s">
        <v>338</v>
      </c>
      <c r="I243" s="1" t="s">
        <v>342</v>
      </c>
      <c r="J243" s="1" t="s">
        <v>339</v>
      </c>
      <c r="K243" s="31" t="s">
        <v>343</v>
      </c>
      <c r="L243" s="27" t="s">
        <v>344</v>
      </c>
      <c r="M243" s="27" t="s">
        <v>345</v>
      </c>
      <c r="N243" s="33"/>
      <c r="O243" s="36"/>
      <c r="P243" s="17"/>
    </row>
    <row r="244" spans="1:16">
      <c r="A244" s="1" t="s">
        <v>640</v>
      </c>
      <c r="C244" s="1">
        <f ca="1">IF(INT(RAND()*2)=0,0,3)</f>
        <v>3</v>
      </c>
      <c r="E244" s="1">
        <v>1</v>
      </c>
      <c r="F244" s="1">
        <v>6</v>
      </c>
      <c r="G244" s="1" t="str">
        <f t="shared" ref="G244:G253" ca="1" si="112">IF(LEFT(A244,F244)="0",INT(RAND()*9+1),LEFT(A244,F244))</f>
        <v>840352</v>
      </c>
      <c r="H244" s="1" t="str">
        <f ca="1">IF(LEFT(G244,1)="0",RIGHT(G244,LEN(G244)-1)&amp;LEFT(G244,1),G244)</f>
        <v>840352</v>
      </c>
      <c r="I244" s="1">
        <f ca="1">VALUE(LEFT(H244,1))</f>
        <v>8</v>
      </c>
      <c r="J244" s="1" t="str">
        <f ca="1">H244</f>
        <v>840352</v>
      </c>
      <c r="K244" s="31" t="str">
        <f ca="1">J244</f>
        <v>840352</v>
      </c>
      <c r="L244" s="29"/>
      <c r="M244" s="1">
        <f ca="1">C244</f>
        <v>3</v>
      </c>
      <c r="N244" s="34" t="str">
        <f ca="1">IF(D244=1,R244,J244)</f>
        <v>840352</v>
      </c>
      <c r="O244" s="37" t="s">
        <v>1203</v>
      </c>
    </row>
    <row r="245" spans="1:16">
      <c r="A245" s="1" t="s">
        <v>641</v>
      </c>
      <c r="E245" s="1">
        <v>2</v>
      </c>
      <c r="F245" s="1">
        <v>6</v>
      </c>
      <c r="G245" s="1" t="str">
        <f t="shared" ca="1" si="112"/>
        <v>739241</v>
      </c>
      <c r="H245" s="1" t="str">
        <f t="shared" ref="H245:H253" ca="1" si="113">IF(LEFT(G245,1)="0",RIGHT(G245,LEN(G245)-1)&amp;LEFT(G245,1),G245)</f>
        <v>739241</v>
      </c>
      <c r="I245" s="1">
        <f t="shared" ref="I245:I253" ca="1" si="114">VALUE(LEFT(H245,1))</f>
        <v>7</v>
      </c>
      <c r="J245" s="1" t="str">
        <f ca="1">IF(M244=3,H245,IF(L244=2,H245,IF(AND(INT(RAND()*2)=0,K244-H245&gt;=0),H245*(-1),H245)))</f>
        <v>739241</v>
      </c>
      <c r="K245" s="31">
        <f ca="1">K244+J245</f>
        <v>1579593</v>
      </c>
      <c r="L245" s="29">
        <f t="shared" ref="L245:L253" ca="1" si="115">IF(J245&lt;0,L244+1,0)</f>
        <v>0</v>
      </c>
      <c r="M245" s="1">
        <f ca="1">IF(J245&lt;0,M244+1,M244)</f>
        <v>3</v>
      </c>
      <c r="N245" s="34" t="str">
        <f t="shared" ref="N245:N253" ca="1" si="116">IF(D245=1,R245,J245)</f>
        <v>739241</v>
      </c>
      <c r="O245" s="37" t="s">
        <v>1204</v>
      </c>
    </row>
    <row r="246" spans="1:16">
      <c r="A246" s="1" t="s">
        <v>642</v>
      </c>
      <c r="E246" s="1">
        <v>3</v>
      </c>
      <c r="F246" s="1">
        <v>6</v>
      </c>
      <c r="G246" s="1" t="str">
        <f t="shared" ca="1" si="112"/>
        <v>406918</v>
      </c>
      <c r="H246" s="1" t="str">
        <f t="shared" ca="1" si="113"/>
        <v>406918</v>
      </c>
      <c r="I246" s="1">
        <f t="shared" ca="1" si="114"/>
        <v>4</v>
      </c>
      <c r="J246" s="1" t="str">
        <f ca="1">IF(M245=3,H246,IF(L245=2,H246,IF(AND(INT(RAND()*2)=0,K245-H246&gt;=0),H246*(-1),H246)))</f>
        <v>406918</v>
      </c>
      <c r="K246" s="31">
        <f t="shared" ref="K246:K254" ca="1" si="117">K245+J246</f>
        <v>1986511</v>
      </c>
      <c r="L246" s="29">
        <f t="shared" ca="1" si="115"/>
        <v>0</v>
      </c>
      <c r="M246" s="1">
        <f t="shared" ref="M246:M253" ca="1" si="118">IF(J246&lt;0,M245+1,M245)</f>
        <v>3</v>
      </c>
      <c r="N246" s="34" t="str">
        <f t="shared" ca="1" si="116"/>
        <v>406918</v>
      </c>
      <c r="O246" s="37" t="s">
        <v>1205</v>
      </c>
    </row>
    <row r="247" spans="1:16">
      <c r="A247" s="1" t="s">
        <v>643</v>
      </c>
      <c r="E247" s="1">
        <v>4</v>
      </c>
      <c r="F247" s="1">
        <v>6</v>
      </c>
      <c r="G247" s="1" t="str">
        <f t="shared" ca="1" si="112"/>
        <v>628130</v>
      </c>
      <c r="H247" s="1" t="str">
        <f t="shared" ca="1" si="113"/>
        <v>628130</v>
      </c>
      <c r="I247" s="1">
        <f t="shared" ca="1" si="114"/>
        <v>6</v>
      </c>
      <c r="J247" s="1" t="str">
        <f ca="1">IF(M246=3,H247,IF(L246=2,H247,IF(AND(INT(RAND()*2)=0,K246-H247&gt;=0),H247*(-1),H247)))</f>
        <v>628130</v>
      </c>
      <c r="K247" s="31">
        <f t="shared" ca="1" si="117"/>
        <v>2614641</v>
      </c>
      <c r="L247" s="29">
        <f t="shared" ca="1" si="115"/>
        <v>0</v>
      </c>
      <c r="M247" s="1">
        <f t="shared" ca="1" si="118"/>
        <v>3</v>
      </c>
      <c r="N247" s="34" t="str">
        <f t="shared" ca="1" si="116"/>
        <v>628130</v>
      </c>
      <c r="O247" s="37" t="s">
        <v>1206</v>
      </c>
    </row>
    <row r="248" spans="1:16">
      <c r="A248" s="1" t="s">
        <v>644</v>
      </c>
      <c r="E248" s="1">
        <v>5</v>
      </c>
      <c r="F248" s="1">
        <v>6</v>
      </c>
      <c r="G248" s="1" t="str">
        <f t="shared" ca="1" si="112"/>
        <v>173685</v>
      </c>
      <c r="H248" s="1" t="str">
        <f t="shared" ca="1" si="113"/>
        <v>173685</v>
      </c>
      <c r="I248" s="1">
        <f t="shared" ca="1" si="114"/>
        <v>1</v>
      </c>
      <c r="J248" s="30" t="str">
        <f ca="1">IF(OR(M247=3,L247=2,M247=2),H248,IF(AND(INT(RAND()*2)=0,K247-H248&gt;=0),H248*(-1),H248))</f>
        <v>173685</v>
      </c>
      <c r="K248" s="31">
        <f t="shared" ca="1" si="117"/>
        <v>2788326</v>
      </c>
      <c r="L248" s="29">
        <f t="shared" ca="1" si="115"/>
        <v>0</v>
      </c>
      <c r="M248" s="1">
        <f t="shared" ca="1" si="118"/>
        <v>3</v>
      </c>
      <c r="N248" s="34" t="str">
        <f t="shared" ca="1" si="116"/>
        <v>173685</v>
      </c>
      <c r="O248" s="37" t="s">
        <v>1207</v>
      </c>
    </row>
    <row r="249" spans="1:16">
      <c r="A249" s="1" t="s">
        <v>645</v>
      </c>
      <c r="E249" s="1">
        <v>6</v>
      </c>
      <c r="F249" s="1">
        <v>6</v>
      </c>
      <c r="G249" s="1" t="str">
        <f t="shared" ca="1" si="112"/>
        <v>951463</v>
      </c>
      <c r="H249" s="1" t="str">
        <f t="shared" ca="1" si="113"/>
        <v>951463</v>
      </c>
      <c r="I249" s="1">
        <f t="shared" ca="1" si="114"/>
        <v>9</v>
      </c>
      <c r="J249" s="30" t="str">
        <f ca="1">IF(OR(M248=3,L248=2,M248=2),H249,IF(AND(INT(RAND()*2)=0,K248-H249&gt;=0),H249*(-1),H249))</f>
        <v>951463</v>
      </c>
      <c r="K249" s="31">
        <f t="shared" ca="1" si="117"/>
        <v>3739789</v>
      </c>
      <c r="L249" s="29">
        <f t="shared" ca="1" si="115"/>
        <v>0</v>
      </c>
      <c r="M249" s="1">
        <f t="shared" ca="1" si="118"/>
        <v>3</v>
      </c>
      <c r="N249" s="34" t="str">
        <f t="shared" ca="1" si="116"/>
        <v>951463</v>
      </c>
      <c r="O249" s="37" t="s">
        <v>1208</v>
      </c>
    </row>
    <row r="250" spans="1:16">
      <c r="A250" s="1" t="s">
        <v>646</v>
      </c>
      <c r="E250" s="1">
        <v>7</v>
      </c>
      <c r="F250" s="1">
        <v>6</v>
      </c>
      <c r="G250" s="1" t="str">
        <f t="shared" ca="1" si="112"/>
        <v>284796</v>
      </c>
      <c r="H250" s="1" t="str">
        <f t="shared" ca="1" si="113"/>
        <v>284796</v>
      </c>
      <c r="I250" s="1">
        <f t="shared" ca="1" si="114"/>
        <v>2</v>
      </c>
      <c r="J250" s="30" t="str">
        <f ca="1">IF(OR(M249=3,L249=2,M249=2),H250,IF(AND(INT(RAND()*2)=0,K249-H250&gt;=0),H250*(-1),H250))</f>
        <v>284796</v>
      </c>
      <c r="K250" s="31">
        <f t="shared" ca="1" si="117"/>
        <v>4024585</v>
      </c>
      <c r="L250" s="29">
        <f t="shared" ca="1" si="115"/>
        <v>0</v>
      </c>
      <c r="M250" s="1">
        <f t="shared" ca="1" si="118"/>
        <v>3</v>
      </c>
      <c r="N250" s="34" t="str">
        <f t="shared" ca="1" si="116"/>
        <v>284796</v>
      </c>
      <c r="O250" s="37" t="s">
        <v>1209</v>
      </c>
    </row>
    <row r="251" spans="1:16">
      <c r="A251" s="1" t="s">
        <v>647</v>
      </c>
      <c r="E251" s="1">
        <v>8</v>
      </c>
      <c r="F251" s="1">
        <v>6</v>
      </c>
      <c r="G251" s="1" t="str">
        <f t="shared" ca="1" si="112"/>
        <v>517029</v>
      </c>
      <c r="H251" s="1" t="str">
        <f t="shared" ca="1" si="113"/>
        <v>517029</v>
      </c>
      <c r="I251" s="1">
        <f t="shared" ca="1" si="114"/>
        <v>5</v>
      </c>
      <c r="J251" s="30" t="str">
        <f ca="1">IF(OR(M250=3,L250=2),H251,IF(OR(AND(INT(RAND()*2)=0,K250-H251&gt;=0),M250&lt;=2),H251*(-1),H251))</f>
        <v>517029</v>
      </c>
      <c r="K251" s="31">
        <f t="shared" ca="1" si="117"/>
        <v>4541614</v>
      </c>
      <c r="L251" s="29">
        <f t="shared" ca="1" si="115"/>
        <v>0</v>
      </c>
      <c r="M251" s="1">
        <f t="shared" ca="1" si="118"/>
        <v>3</v>
      </c>
      <c r="N251" s="34" t="str">
        <f t="shared" ca="1" si="116"/>
        <v>517029</v>
      </c>
      <c r="O251" s="37" t="s">
        <v>1210</v>
      </c>
    </row>
    <row r="252" spans="1:16">
      <c r="A252" s="1" t="s">
        <v>648</v>
      </c>
      <c r="E252" s="1">
        <v>9</v>
      </c>
      <c r="F252" s="1">
        <v>6</v>
      </c>
      <c r="G252" s="1" t="str">
        <f t="shared" ca="1" si="112"/>
        <v>395807</v>
      </c>
      <c r="H252" s="1" t="str">
        <f t="shared" ca="1" si="113"/>
        <v>395807</v>
      </c>
      <c r="I252" s="1">
        <f t="shared" ca="1" si="114"/>
        <v>3</v>
      </c>
      <c r="J252" s="30" t="str">
        <f ca="1">IF(M251=3,H252,IF(OR(AND(INT(RAND()*2)=0,K251-H252&gt;=0),M251=2),H252*(-1),H252))</f>
        <v>395807</v>
      </c>
      <c r="K252" s="31">
        <f t="shared" ca="1" si="117"/>
        <v>4937421</v>
      </c>
      <c r="L252" s="29">
        <f t="shared" ca="1" si="115"/>
        <v>0</v>
      </c>
      <c r="M252" s="1">
        <f t="shared" ca="1" si="118"/>
        <v>3</v>
      </c>
      <c r="N252" s="34" t="str">
        <f t="shared" ca="1" si="116"/>
        <v>395807</v>
      </c>
      <c r="O252" s="37" t="s">
        <v>1211</v>
      </c>
    </row>
    <row r="253" spans="1:16">
      <c r="A253" s="1" t="s">
        <v>649</v>
      </c>
      <c r="E253" s="1">
        <v>10</v>
      </c>
      <c r="F253" s="1">
        <v>6</v>
      </c>
      <c r="G253" s="1" t="str">
        <f t="shared" ca="1" si="112"/>
        <v>062574</v>
      </c>
      <c r="H253" s="1" t="str">
        <f t="shared" ca="1" si="113"/>
        <v>625740</v>
      </c>
      <c r="I253" s="1">
        <f t="shared" ca="1" si="114"/>
        <v>6</v>
      </c>
      <c r="J253" s="30" t="str">
        <f ca="1">IF(M252=3,H253,IF(OR(AND(INT(RAND()*2)=0,K252-H253&gt;=0),M252=2),H253*(-1),H253))</f>
        <v>625740</v>
      </c>
      <c r="K253" s="31">
        <f t="shared" ca="1" si="117"/>
        <v>5563161</v>
      </c>
      <c r="L253" s="29">
        <f t="shared" ca="1" si="115"/>
        <v>0</v>
      </c>
      <c r="M253" s="1">
        <f t="shared" ca="1" si="118"/>
        <v>3</v>
      </c>
      <c r="N253" s="34" t="str">
        <f t="shared" ca="1" si="116"/>
        <v>625740</v>
      </c>
      <c r="O253" s="37" t="s">
        <v>1212</v>
      </c>
    </row>
    <row r="254" spans="1:16">
      <c r="K254" s="31">
        <f t="shared" ca="1" si="117"/>
        <v>5563161</v>
      </c>
      <c r="O254" s="37"/>
    </row>
    <row r="255" spans="1:16">
      <c r="O255" s="37"/>
    </row>
    <row r="256" spans="1:16">
      <c r="A256" s="22" t="s">
        <v>359</v>
      </c>
      <c r="F256" s="1" t="s">
        <v>451</v>
      </c>
      <c r="O256" s="37"/>
    </row>
    <row r="257" spans="1:16">
      <c r="F257" s="1">
        <f>MAX(F259:F268)</f>
        <v>6</v>
      </c>
      <c r="O257" s="37"/>
    </row>
    <row r="258" spans="1:16">
      <c r="A258" s="1" t="s">
        <v>440</v>
      </c>
      <c r="B258" s="1" t="s">
        <v>441</v>
      </c>
      <c r="E258" s="1" t="s">
        <v>396</v>
      </c>
      <c r="F258" s="1" t="s">
        <v>444</v>
      </c>
      <c r="G258" s="1" t="s">
        <v>337</v>
      </c>
      <c r="H258" s="1" t="s">
        <v>338</v>
      </c>
      <c r="I258" s="1" t="s">
        <v>342</v>
      </c>
      <c r="J258" s="1" t="s">
        <v>339</v>
      </c>
      <c r="K258" s="31" t="s">
        <v>343</v>
      </c>
      <c r="L258" s="27" t="s">
        <v>344</v>
      </c>
      <c r="M258" s="27" t="s">
        <v>345</v>
      </c>
      <c r="N258" s="33"/>
      <c r="O258" s="36"/>
      <c r="P258" s="17"/>
    </row>
    <row r="259" spans="1:16">
      <c r="A259" s="1" t="s">
        <v>650</v>
      </c>
      <c r="C259" s="1">
        <f ca="1">IF(C244=3,0,3)</f>
        <v>0</v>
      </c>
      <c r="E259" s="1">
        <v>1</v>
      </c>
      <c r="F259" s="1">
        <v>6</v>
      </c>
      <c r="G259" s="1" t="str">
        <f t="shared" ref="G259:G268" ca="1" si="119">IF(LEFT(A259,F259)="0",INT(RAND()*9+1),LEFT(A259,F259))</f>
        <v>692710</v>
      </c>
      <c r="H259" s="1" t="str">
        <f ca="1">IF(LEFT(G259,1)="0",RIGHT(G259,LEN(G259)-1)&amp;LEFT(G259,1),G259)</f>
        <v>692710</v>
      </c>
      <c r="I259" s="1">
        <f ca="1">VALUE(LEFT(H259,1))</f>
        <v>6</v>
      </c>
      <c r="J259" s="1" t="str">
        <f ca="1">H259</f>
        <v>692710</v>
      </c>
      <c r="K259" s="31" t="str">
        <f ca="1">J259</f>
        <v>692710</v>
      </c>
      <c r="L259" s="29"/>
      <c r="M259" s="1">
        <f ca="1">C259</f>
        <v>0</v>
      </c>
      <c r="N259" s="34" t="str">
        <f ca="1">IF(D259=1,R259,J259)</f>
        <v>692710</v>
      </c>
      <c r="O259" s="37" t="s">
        <v>1213</v>
      </c>
    </row>
    <row r="260" spans="1:16">
      <c r="A260" s="1" t="s">
        <v>651</v>
      </c>
      <c r="E260" s="1">
        <v>2</v>
      </c>
      <c r="F260" s="1">
        <v>6</v>
      </c>
      <c r="G260" s="1" t="str">
        <f t="shared" ca="1" si="119"/>
        <v>470598</v>
      </c>
      <c r="H260" s="1" t="str">
        <f t="shared" ref="H260:H268" ca="1" si="120">IF(LEFT(G260,1)="0",RIGHT(G260,LEN(G260)-1)&amp;LEFT(G260,1),G260)</f>
        <v>470598</v>
      </c>
      <c r="I260" s="1">
        <f t="shared" ref="I260:I268" ca="1" si="121">VALUE(LEFT(H260,1))</f>
        <v>4</v>
      </c>
      <c r="J260" s="1" t="str">
        <f ca="1">IF(M259=3,H260,IF(L259=2,H260,IF(AND(INT(RAND()*2)=0,K259-H260&gt;=0),H260*(-1),H260)))</f>
        <v>470598</v>
      </c>
      <c r="K260" s="31">
        <f ca="1">K259+J260</f>
        <v>1163308</v>
      </c>
      <c r="L260" s="29">
        <f t="shared" ref="L260:L268" ca="1" si="122">IF(J260&lt;0,L259+1,0)</f>
        <v>0</v>
      </c>
      <c r="M260" s="1">
        <f ca="1">IF(J260&lt;0,M259+1,M259)</f>
        <v>0</v>
      </c>
      <c r="N260" s="34" t="str">
        <f t="shared" ref="N260:N268" ca="1" si="123">IF(D260=1,R260,J260)</f>
        <v>470598</v>
      </c>
      <c r="O260" s="37" t="s">
        <v>1214</v>
      </c>
    </row>
    <row r="261" spans="1:16">
      <c r="A261" s="1" t="s">
        <v>652</v>
      </c>
      <c r="E261" s="1">
        <v>3</v>
      </c>
      <c r="F261" s="1">
        <v>6</v>
      </c>
      <c r="G261" s="1" t="str">
        <f t="shared" ca="1" si="119"/>
        <v>369487</v>
      </c>
      <c r="H261" s="1" t="str">
        <f t="shared" ca="1" si="120"/>
        <v>369487</v>
      </c>
      <c r="I261" s="1">
        <f t="shared" ca="1" si="121"/>
        <v>3</v>
      </c>
      <c r="J261" s="1">
        <f ca="1">IF(M260=3,H261,IF(L260=2,H261,IF(AND(INT(RAND()*2)=0,K260-H261&gt;=0),H261*(-1),H261)))</f>
        <v>-369487</v>
      </c>
      <c r="K261" s="31">
        <f t="shared" ref="K261:K269" ca="1" si="124">K260+J261</f>
        <v>793821</v>
      </c>
      <c r="L261" s="29">
        <f t="shared" ca="1" si="122"/>
        <v>1</v>
      </c>
      <c r="M261" s="1">
        <f t="shared" ref="M261:M268" ca="1" si="125">IF(J261&lt;0,M260+1,M260)</f>
        <v>1</v>
      </c>
      <c r="N261" s="34">
        <f t="shared" ca="1" si="123"/>
        <v>-369487</v>
      </c>
      <c r="O261" s="37" t="s">
        <v>1215</v>
      </c>
    </row>
    <row r="262" spans="1:16">
      <c r="A262" s="1" t="s">
        <v>653</v>
      </c>
      <c r="E262" s="1">
        <v>4</v>
      </c>
      <c r="F262" s="1">
        <v>6</v>
      </c>
      <c r="G262" s="1" t="str">
        <f t="shared" ca="1" si="119"/>
        <v>925043</v>
      </c>
      <c r="H262" s="1" t="str">
        <f t="shared" ca="1" si="120"/>
        <v>925043</v>
      </c>
      <c r="I262" s="1">
        <f t="shared" ca="1" si="121"/>
        <v>9</v>
      </c>
      <c r="J262" s="1" t="str">
        <f ca="1">IF(M261=3,H262,IF(L261=2,H262,IF(AND(INT(RAND()*2)=0,K261-H262&gt;=0),H262*(-1),H262)))</f>
        <v>925043</v>
      </c>
      <c r="K262" s="31">
        <f t="shared" ca="1" si="124"/>
        <v>1718864</v>
      </c>
      <c r="L262" s="29">
        <f t="shared" ca="1" si="122"/>
        <v>0</v>
      </c>
      <c r="M262" s="1">
        <f t="shared" ca="1" si="125"/>
        <v>1</v>
      </c>
      <c r="N262" s="34" t="str">
        <f t="shared" ca="1" si="123"/>
        <v>925043</v>
      </c>
      <c r="O262" s="37">
        <v>-925043</v>
      </c>
    </row>
    <row r="263" spans="1:16">
      <c r="A263" s="1" t="s">
        <v>654</v>
      </c>
      <c r="E263" s="1">
        <v>5</v>
      </c>
      <c r="F263" s="1">
        <v>6</v>
      </c>
      <c r="G263" s="1" t="str">
        <f t="shared" ca="1" si="119"/>
        <v>703821</v>
      </c>
      <c r="H263" s="1" t="str">
        <f t="shared" ca="1" si="120"/>
        <v>703821</v>
      </c>
      <c r="I263" s="1">
        <f t="shared" ca="1" si="121"/>
        <v>7</v>
      </c>
      <c r="J263" s="30" t="str">
        <f ca="1">IF(OR(M262=3,L262=2,M262=2),H263,IF(AND(INT(RAND()*2)=0,K262-H263&gt;=0),H263*(-1),H263))</f>
        <v>703821</v>
      </c>
      <c r="K263" s="31">
        <f t="shared" ca="1" si="124"/>
        <v>2422685</v>
      </c>
      <c r="L263" s="29">
        <f t="shared" ca="1" si="122"/>
        <v>0</v>
      </c>
      <c r="M263" s="1">
        <f t="shared" ca="1" si="125"/>
        <v>1</v>
      </c>
      <c r="N263" s="34" t="str">
        <f t="shared" ca="1" si="123"/>
        <v>703821</v>
      </c>
      <c r="O263" s="37" t="s">
        <v>1216</v>
      </c>
    </row>
    <row r="264" spans="1:16">
      <c r="A264" s="1" t="s">
        <v>655</v>
      </c>
      <c r="E264" s="1">
        <v>6</v>
      </c>
      <c r="F264" s="1">
        <v>6</v>
      </c>
      <c r="G264" s="1" t="str">
        <f t="shared" ca="1" si="119"/>
        <v>036154</v>
      </c>
      <c r="H264" s="1" t="str">
        <f t="shared" ca="1" si="120"/>
        <v>361540</v>
      </c>
      <c r="I264" s="1">
        <f t="shared" ca="1" si="121"/>
        <v>3</v>
      </c>
      <c r="J264" s="30" t="str">
        <f ca="1">IF(OR(M263=3,L263=2,M263=2),H264,IF(AND(INT(RAND()*2)=0,K263-H264&gt;=0),H264*(-1),H264))</f>
        <v>361540</v>
      </c>
      <c r="K264" s="31">
        <f t="shared" ca="1" si="124"/>
        <v>2784225</v>
      </c>
      <c r="L264" s="29">
        <f t="shared" ca="1" si="122"/>
        <v>0</v>
      </c>
      <c r="M264" s="1">
        <f t="shared" ca="1" si="125"/>
        <v>1</v>
      </c>
      <c r="N264" s="34" t="str">
        <f t="shared" ca="1" si="123"/>
        <v>361540</v>
      </c>
      <c r="O264" s="37" t="s">
        <v>1217</v>
      </c>
    </row>
    <row r="265" spans="1:16">
      <c r="A265" s="1" t="s">
        <v>656</v>
      </c>
      <c r="E265" s="1">
        <v>7</v>
      </c>
      <c r="F265" s="1">
        <v>6</v>
      </c>
      <c r="G265" s="1" t="str">
        <f t="shared" ca="1" si="119"/>
        <v>258376</v>
      </c>
      <c r="H265" s="1" t="str">
        <f t="shared" ca="1" si="120"/>
        <v>258376</v>
      </c>
      <c r="I265" s="1">
        <f t="shared" ca="1" si="121"/>
        <v>2</v>
      </c>
      <c r="J265" s="30">
        <f ca="1">IF(OR(M264=3,L264=2,M264=2),H265,IF(AND(INT(RAND()*2)=0,K264-H265&gt;=0),H265*(-1),H265))</f>
        <v>-258376</v>
      </c>
      <c r="K265" s="31">
        <f t="shared" ca="1" si="124"/>
        <v>2525849</v>
      </c>
      <c r="L265" s="29">
        <f t="shared" ca="1" si="122"/>
        <v>1</v>
      </c>
      <c r="M265" s="1">
        <f t="shared" ca="1" si="125"/>
        <v>2</v>
      </c>
      <c r="N265" s="34">
        <f t="shared" ca="1" si="123"/>
        <v>-258376</v>
      </c>
      <c r="O265" s="37">
        <v>-258376</v>
      </c>
    </row>
    <row r="266" spans="1:16">
      <c r="A266" s="1" t="s">
        <v>657</v>
      </c>
      <c r="E266" s="1">
        <v>8</v>
      </c>
      <c r="F266" s="1">
        <v>6</v>
      </c>
      <c r="G266" s="1" t="str">
        <f t="shared" ca="1" si="119"/>
        <v>814932</v>
      </c>
      <c r="H266" s="1" t="str">
        <f t="shared" ca="1" si="120"/>
        <v>814932</v>
      </c>
      <c r="I266" s="1">
        <f t="shared" ca="1" si="121"/>
        <v>8</v>
      </c>
      <c r="J266" s="30">
        <f ca="1">IF(OR(M265=3,L265=2),H266,IF(OR(AND(INT(RAND()*2)=0,K265-H266&gt;=0),M265&lt;=2),H266*(-1),H266))</f>
        <v>-814932</v>
      </c>
      <c r="K266" s="31">
        <f t="shared" ca="1" si="124"/>
        <v>1710917</v>
      </c>
      <c r="L266" s="29">
        <f t="shared" ca="1" si="122"/>
        <v>2</v>
      </c>
      <c r="M266" s="1">
        <f t="shared" ca="1" si="125"/>
        <v>3</v>
      </c>
      <c r="N266" s="34">
        <f t="shared" ca="1" si="123"/>
        <v>-814932</v>
      </c>
      <c r="O266" s="37">
        <v>-814932</v>
      </c>
    </row>
    <row r="267" spans="1:16">
      <c r="A267" s="1" t="s">
        <v>658</v>
      </c>
      <c r="E267" s="1">
        <v>9</v>
      </c>
      <c r="F267" s="1">
        <v>6</v>
      </c>
      <c r="G267" s="1" t="str">
        <f t="shared" ca="1" si="119"/>
        <v>581609</v>
      </c>
      <c r="H267" s="1" t="str">
        <f t="shared" ca="1" si="120"/>
        <v>581609</v>
      </c>
      <c r="I267" s="1">
        <f t="shared" ca="1" si="121"/>
        <v>5</v>
      </c>
      <c r="J267" s="30" t="str">
        <f ca="1">IF(M266=3,H267,IF(OR(AND(INT(RAND()*2)=0,K266-H267&gt;=0),M266=2),H267*(-1),H267))</f>
        <v>581609</v>
      </c>
      <c r="K267" s="31">
        <f t="shared" ca="1" si="124"/>
        <v>2292526</v>
      </c>
      <c r="L267" s="29">
        <f t="shared" ca="1" si="122"/>
        <v>0</v>
      </c>
      <c r="M267" s="1">
        <f t="shared" ca="1" si="125"/>
        <v>3</v>
      </c>
      <c r="N267" s="34" t="str">
        <f t="shared" ca="1" si="123"/>
        <v>581609</v>
      </c>
      <c r="O267" s="37" t="s">
        <v>1218</v>
      </c>
    </row>
    <row r="268" spans="1:16">
      <c r="A268" s="1" t="s">
        <v>659</v>
      </c>
      <c r="E268" s="1">
        <v>10</v>
      </c>
      <c r="F268" s="1">
        <v>6</v>
      </c>
      <c r="G268" s="1" t="str">
        <f t="shared" ca="1" si="119"/>
        <v>147265</v>
      </c>
      <c r="H268" s="1" t="str">
        <f t="shared" ca="1" si="120"/>
        <v>147265</v>
      </c>
      <c r="I268" s="1">
        <f t="shared" ca="1" si="121"/>
        <v>1</v>
      </c>
      <c r="J268" s="30" t="str">
        <f ca="1">IF(M267=3,H268,IF(OR(AND(INT(RAND()*2)=0,K267-H268&gt;=0),M267=2),H268*(-1),H268))</f>
        <v>147265</v>
      </c>
      <c r="K268" s="31">
        <f t="shared" ca="1" si="124"/>
        <v>2439791</v>
      </c>
      <c r="L268" s="29">
        <f t="shared" ca="1" si="122"/>
        <v>0</v>
      </c>
      <c r="M268" s="1">
        <f t="shared" ca="1" si="125"/>
        <v>3</v>
      </c>
      <c r="N268" s="34" t="str">
        <f t="shared" ca="1" si="123"/>
        <v>147265</v>
      </c>
      <c r="O268" s="37" t="s">
        <v>1219</v>
      </c>
    </row>
    <row r="269" spans="1:16">
      <c r="K269" s="31">
        <f t="shared" ca="1" si="124"/>
        <v>2439791</v>
      </c>
      <c r="O269" s="37"/>
    </row>
    <row r="270" spans="1:16">
      <c r="O270" s="37"/>
    </row>
    <row r="271" spans="1:16">
      <c r="A271" s="22" t="s">
        <v>360</v>
      </c>
      <c r="F271" s="1" t="s">
        <v>451</v>
      </c>
      <c r="O271" s="37"/>
    </row>
    <row r="272" spans="1:16">
      <c r="F272" s="1">
        <f>MAX(F274:F283)</f>
        <v>6</v>
      </c>
      <c r="O272" s="37"/>
    </row>
    <row r="273" spans="1:16">
      <c r="A273" s="1" t="s">
        <v>440</v>
      </c>
      <c r="B273" s="1" t="s">
        <v>441</v>
      </c>
      <c r="E273" s="1" t="s">
        <v>396</v>
      </c>
      <c r="F273" s="1" t="s">
        <v>444</v>
      </c>
      <c r="G273" s="1" t="s">
        <v>337</v>
      </c>
      <c r="H273" s="1" t="s">
        <v>338</v>
      </c>
      <c r="I273" s="1" t="s">
        <v>342</v>
      </c>
      <c r="J273" s="1" t="s">
        <v>339</v>
      </c>
      <c r="K273" s="31" t="s">
        <v>343</v>
      </c>
      <c r="L273" s="27" t="s">
        <v>344</v>
      </c>
      <c r="M273" s="27" t="s">
        <v>345</v>
      </c>
      <c r="N273" s="33"/>
      <c r="O273" s="36"/>
      <c r="P273" s="17"/>
    </row>
    <row r="274" spans="1:16">
      <c r="A274" s="1" t="s">
        <v>660</v>
      </c>
      <c r="C274" s="1">
        <f ca="1">IF(C259=3,IF(INT(RAND()*2)=0,0,3),3)</f>
        <v>3</v>
      </c>
      <c r="E274" s="1">
        <v>1</v>
      </c>
      <c r="F274" s="1">
        <v>6</v>
      </c>
      <c r="G274" s="1" t="str">
        <f t="shared" ref="G274:G283" ca="1" si="126">IF(LEFT(A274,F274)="0",INT(RAND()*9+1),LEFT(A274,F274))</f>
        <v>509148</v>
      </c>
      <c r="H274" s="1" t="str">
        <f ca="1">IF(LEFT(G274,1)="0",RIGHT(G274,LEN(G274)-1)&amp;LEFT(G274,1),G274)</f>
        <v>509148</v>
      </c>
      <c r="I274" s="1">
        <f ca="1">VALUE(LEFT(H274,1))</f>
        <v>5</v>
      </c>
      <c r="J274" s="1" t="str">
        <f ca="1">H274</f>
        <v>509148</v>
      </c>
      <c r="K274" s="31" t="str">
        <f ca="1">J274</f>
        <v>509148</v>
      </c>
      <c r="L274" s="29"/>
      <c r="M274" s="1">
        <f ca="1">C274</f>
        <v>3</v>
      </c>
      <c r="N274" s="34" t="str">
        <f ca="1">IF(D274=1,R274,J274)</f>
        <v>509148</v>
      </c>
      <c r="O274" s="37" t="s">
        <v>1220</v>
      </c>
    </row>
    <row r="275" spans="1:16">
      <c r="A275" s="1" t="s">
        <v>661</v>
      </c>
      <c r="E275" s="1">
        <v>2</v>
      </c>
      <c r="F275" s="1">
        <v>6</v>
      </c>
      <c r="G275" s="1" t="str">
        <f t="shared" ca="1" si="126"/>
        <v>498037</v>
      </c>
      <c r="H275" s="1" t="str">
        <f t="shared" ref="H275:H283" ca="1" si="127">IF(LEFT(G275,1)="0",RIGHT(G275,LEN(G275)-1)&amp;LEFT(G275,1),G275)</f>
        <v>498037</v>
      </c>
      <c r="I275" s="1">
        <f t="shared" ref="I275:I283" ca="1" si="128">VALUE(LEFT(H275,1))</f>
        <v>4</v>
      </c>
      <c r="J275" s="1" t="str">
        <f ca="1">IF(M274=3,H275,IF(L274=2,H275,IF(AND(INT(RAND()*2)=0,K274-H275&gt;=0),H275*(-1),H275)))</f>
        <v>498037</v>
      </c>
      <c r="K275" s="31">
        <f ca="1">K274+J275</f>
        <v>1007185</v>
      </c>
      <c r="L275" s="29">
        <f t="shared" ref="L275:L283" ca="1" si="129">IF(J275&lt;0,L274+1,0)</f>
        <v>0</v>
      </c>
      <c r="M275" s="1">
        <f ca="1">IF(J275&lt;0,M274+1,M274)</f>
        <v>3</v>
      </c>
      <c r="N275" s="34" t="str">
        <f t="shared" ref="N275:N283" ca="1" si="130">IF(D275=1,R275,J275)</f>
        <v>498037</v>
      </c>
      <c r="O275" s="37" t="s">
        <v>1221</v>
      </c>
    </row>
    <row r="276" spans="1:16">
      <c r="A276" s="1" t="s">
        <v>662</v>
      </c>
      <c r="E276" s="1">
        <v>3</v>
      </c>
      <c r="F276" s="1">
        <v>6</v>
      </c>
      <c r="G276" s="1" t="str">
        <f t="shared" ca="1" si="126"/>
        <v>832471</v>
      </c>
      <c r="H276" s="1" t="str">
        <f t="shared" ca="1" si="127"/>
        <v>832471</v>
      </c>
      <c r="I276" s="1">
        <f t="shared" ca="1" si="128"/>
        <v>8</v>
      </c>
      <c r="J276" s="1" t="str">
        <f ca="1">IF(M275=3,H276,IF(L275=2,H276,IF(AND(INT(RAND()*2)=0,K275-H276&gt;=0),H276*(-1),H276)))</f>
        <v>832471</v>
      </c>
      <c r="K276" s="31">
        <f t="shared" ref="K276:K284" ca="1" si="131">K275+J276</f>
        <v>1839656</v>
      </c>
      <c r="L276" s="29">
        <f t="shared" ca="1" si="129"/>
        <v>0</v>
      </c>
      <c r="M276" s="1">
        <f t="shared" ref="M276:M283" ca="1" si="132">IF(J276&lt;0,M275+1,M275)</f>
        <v>3</v>
      </c>
      <c r="N276" s="34" t="str">
        <f t="shared" ca="1" si="130"/>
        <v>832471</v>
      </c>
      <c r="O276" s="37" t="s">
        <v>1222</v>
      </c>
    </row>
    <row r="277" spans="1:16">
      <c r="A277" s="1" t="s">
        <v>663</v>
      </c>
      <c r="E277" s="1">
        <v>4</v>
      </c>
      <c r="F277" s="1">
        <v>6</v>
      </c>
      <c r="G277" s="1" t="str">
        <f t="shared" ca="1" si="126"/>
        <v>165704</v>
      </c>
      <c r="H277" s="1" t="str">
        <f t="shared" ca="1" si="127"/>
        <v>165704</v>
      </c>
      <c r="I277" s="1">
        <f t="shared" ca="1" si="128"/>
        <v>1</v>
      </c>
      <c r="J277" s="1" t="str">
        <f ca="1">IF(M276=3,H277,IF(L276=2,H277,IF(AND(INT(RAND()*2)=0,K276-H277&gt;=0),H277*(-1),H277)))</f>
        <v>165704</v>
      </c>
      <c r="K277" s="31">
        <f t="shared" ca="1" si="131"/>
        <v>2005360</v>
      </c>
      <c r="L277" s="29">
        <f t="shared" ca="1" si="129"/>
        <v>0</v>
      </c>
      <c r="M277" s="1">
        <f t="shared" ca="1" si="132"/>
        <v>3</v>
      </c>
      <c r="N277" s="34" t="str">
        <f t="shared" ca="1" si="130"/>
        <v>165704</v>
      </c>
      <c r="O277" s="37" t="s">
        <v>1223</v>
      </c>
    </row>
    <row r="278" spans="1:16">
      <c r="A278" s="1" t="s">
        <v>664</v>
      </c>
      <c r="E278" s="1">
        <v>5</v>
      </c>
      <c r="F278" s="1">
        <v>6</v>
      </c>
      <c r="G278" s="1" t="str">
        <f t="shared" ca="1" si="126"/>
        <v>721360</v>
      </c>
      <c r="H278" s="1" t="str">
        <f t="shared" ca="1" si="127"/>
        <v>721360</v>
      </c>
      <c r="I278" s="1">
        <f t="shared" ca="1" si="128"/>
        <v>7</v>
      </c>
      <c r="J278" s="30" t="str">
        <f ca="1">IF(OR(M277=3,L277=2,M277=2),H278,IF(AND(INT(RAND()*2)=0,K277-H278&gt;=0),H278*(-1),H278))</f>
        <v>721360</v>
      </c>
      <c r="K278" s="31">
        <f t="shared" ca="1" si="131"/>
        <v>2726720</v>
      </c>
      <c r="L278" s="29">
        <f t="shared" ca="1" si="129"/>
        <v>0</v>
      </c>
      <c r="M278" s="1">
        <f t="shared" ca="1" si="132"/>
        <v>3</v>
      </c>
      <c r="N278" s="34" t="str">
        <f t="shared" ca="1" si="130"/>
        <v>721360</v>
      </c>
      <c r="O278" s="37" t="s">
        <v>1224</v>
      </c>
    </row>
    <row r="279" spans="1:16">
      <c r="A279" s="1" t="s">
        <v>665</v>
      </c>
      <c r="E279" s="1">
        <v>6</v>
      </c>
      <c r="F279" s="1">
        <v>6</v>
      </c>
      <c r="G279" s="1" t="str">
        <f t="shared" ca="1" si="126"/>
        <v>943582</v>
      </c>
      <c r="H279" s="1" t="str">
        <f t="shared" ca="1" si="127"/>
        <v>943582</v>
      </c>
      <c r="I279" s="1">
        <f t="shared" ca="1" si="128"/>
        <v>9</v>
      </c>
      <c r="J279" s="30" t="str">
        <f ca="1">IF(OR(M278=3,L278=2,M278=2),H279,IF(AND(INT(RAND()*2)=0,K278-H279&gt;=0),H279*(-1),H279))</f>
        <v>943582</v>
      </c>
      <c r="K279" s="31">
        <f t="shared" ca="1" si="131"/>
        <v>3670302</v>
      </c>
      <c r="L279" s="29">
        <f t="shared" ca="1" si="129"/>
        <v>0</v>
      </c>
      <c r="M279" s="1">
        <f t="shared" ca="1" si="132"/>
        <v>3</v>
      </c>
      <c r="N279" s="34" t="str">
        <f t="shared" ca="1" si="130"/>
        <v>943582</v>
      </c>
      <c r="O279" s="37" t="s">
        <v>1225</v>
      </c>
    </row>
    <row r="280" spans="1:16">
      <c r="A280" s="1" t="s">
        <v>666</v>
      </c>
      <c r="E280" s="1">
        <v>7</v>
      </c>
      <c r="F280" s="1">
        <v>6</v>
      </c>
      <c r="G280" s="1" t="str">
        <f t="shared" ca="1" si="126"/>
        <v>610259</v>
      </c>
      <c r="H280" s="1" t="str">
        <f t="shared" ca="1" si="127"/>
        <v>610259</v>
      </c>
      <c r="I280" s="1">
        <f t="shared" ca="1" si="128"/>
        <v>6</v>
      </c>
      <c r="J280" s="30" t="str">
        <f ca="1">IF(OR(M279=3,L279=2,M279=2),H280,IF(AND(INT(RAND()*2)=0,K279-H280&gt;=0),H280*(-1),H280))</f>
        <v>610259</v>
      </c>
      <c r="K280" s="31">
        <f t="shared" ca="1" si="131"/>
        <v>4280561</v>
      </c>
      <c r="L280" s="29">
        <f t="shared" ca="1" si="129"/>
        <v>0</v>
      </c>
      <c r="M280" s="1">
        <f t="shared" ca="1" si="132"/>
        <v>3</v>
      </c>
      <c r="N280" s="34" t="str">
        <f t="shared" ca="1" si="130"/>
        <v>610259</v>
      </c>
      <c r="O280" s="37" t="s">
        <v>1226</v>
      </c>
    </row>
    <row r="281" spans="1:16">
      <c r="A281" s="1" t="s">
        <v>667</v>
      </c>
      <c r="E281" s="1">
        <v>8</v>
      </c>
      <c r="F281" s="1">
        <v>6</v>
      </c>
      <c r="G281" s="1" t="str">
        <f t="shared" ca="1" si="126"/>
        <v>276815</v>
      </c>
      <c r="H281" s="1" t="str">
        <f t="shared" ca="1" si="127"/>
        <v>276815</v>
      </c>
      <c r="I281" s="1">
        <f t="shared" ca="1" si="128"/>
        <v>2</v>
      </c>
      <c r="J281" s="30" t="str">
        <f ca="1">IF(OR(M280=3,L280=2),H281,IF(OR(AND(INT(RAND()*2)=0,K280-H281&gt;=0),M280&lt;=2),H281*(-1),H281))</f>
        <v>276815</v>
      </c>
      <c r="K281" s="31">
        <f t="shared" ca="1" si="131"/>
        <v>4557376</v>
      </c>
      <c r="L281" s="29">
        <f t="shared" ca="1" si="129"/>
        <v>0</v>
      </c>
      <c r="M281" s="1">
        <f t="shared" ca="1" si="132"/>
        <v>3</v>
      </c>
      <c r="N281" s="34" t="str">
        <f t="shared" ca="1" si="130"/>
        <v>276815</v>
      </c>
      <c r="O281" s="37" t="s">
        <v>1227</v>
      </c>
    </row>
    <row r="282" spans="1:16">
      <c r="A282" s="1" t="s">
        <v>668</v>
      </c>
      <c r="E282" s="1">
        <v>9</v>
      </c>
      <c r="F282" s="1">
        <v>6</v>
      </c>
      <c r="G282" s="1" t="str">
        <f t="shared" ca="1" si="126"/>
        <v>387926</v>
      </c>
      <c r="H282" s="1" t="str">
        <f t="shared" ca="1" si="127"/>
        <v>387926</v>
      </c>
      <c r="I282" s="1">
        <f t="shared" ca="1" si="128"/>
        <v>3</v>
      </c>
      <c r="J282" s="30" t="str">
        <f ca="1">IF(M281=3,H282,IF(OR(AND(INT(RAND()*2)=0,K281-H282&gt;=0),M281=2),H282*(-1),H282))</f>
        <v>387926</v>
      </c>
      <c r="K282" s="31">
        <f t="shared" ca="1" si="131"/>
        <v>4945302</v>
      </c>
      <c r="L282" s="29">
        <f t="shared" ca="1" si="129"/>
        <v>0</v>
      </c>
      <c r="M282" s="1">
        <f t="shared" ca="1" si="132"/>
        <v>3</v>
      </c>
      <c r="N282" s="34" t="str">
        <f t="shared" ca="1" si="130"/>
        <v>387926</v>
      </c>
      <c r="O282" s="37" t="s">
        <v>1228</v>
      </c>
    </row>
    <row r="283" spans="1:16">
      <c r="A283" s="1" t="s">
        <v>669</v>
      </c>
      <c r="E283" s="1">
        <v>10</v>
      </c>
      <c r="F283" s="1">
        <v>6</v>
      </c>
      <c r="G283" s="1" t="str">
        <f t="shared" ca="1" si="126"/>
        <v>054693</v>
      </c>
      <c r="H283" s="1" t="str">
        <f t="shared" ca="1" si="127"/>
        <v>546930</v>
      </c>
      <c r="I283" s="1">
        <f t="shared" ca="1" si="128"/>
        <v>5</v>
      </c>
      <c r="J283" s="30" t="str">
        <f ca="1">IF(M282=3,H283,IF(OR(AND(INT(RAND()*2)=0,K282-H283&gt;=0),M282=2),H283*(-1),H283))</f>
        <v>546930</v>
      </c>
      <c r="K283" s="31">
        <f t="shared" ca="1" si="131"/>
        <v>5492232</v>
      </c>
      <c r="L283" s="29">
        <f t="shared" ca="1" si="129"/>
        <v>0</v>
      </c>
      <c r="M283" s="1">
        <f t="shared" ca="1" si="132"/>
        <v>3</v>
      </c>
      <c r="N283" s="34" t="str">
        <f t="shared" ca="1" si="130"/>
        <v>546930</v>
      </c>
      <c r="O283" s="37" t="s">
        <v>1229</v>
      </c>
    </row>
    <row r="284" spans="1:16">
      <c r="K284" s="31">
        <f t="shared" ca="1" si="131"/>
        <v>5492232</v>
      </c>
      <c r="O284" s="37"/>
    </row>
    <row r="285" spans="1:16">
      <c r="O285" s="37"/>
    </row>
    <row r="286" spans="1:16">
      <c r="A286" s="22" t="s">
        <v>361</v>
      </c>
      <c r="F286" s="1" t="s">
        <v>451</v>
      </c>
      <c r="O286" s="37"/>
    </row>
    <row r="287" spans="1:16">
      <c r="F287" s="1">
        <f>MAX(F289:F298)</f>
        <v>6</v>
      </c>
      <c r="O287" s="37"/>
    </row>
    <row r="288" spans="1:16">
      <c r="A288" s="1" t="s">
        <v>440</v>
      </c>
      <c r="B288" s="1" t="s">
        <v>441</v>
      </c>
      <c r="E288" s="1" t="s">
        <v>396</v>
      </c>
      <c r="F288" s="1" t="s">
        <v>444</v>
      </c>
      <c r="G288" s="1" t="s">
        <v>337</v>
      </c>
      <c r="H288" s="1" t="s">
        <v>338</v>
      </c>
      <c r="I288" s="1" t="s">
        <v>342</v>
      </c>
      <c r="J288" s="1" t="s">
        <v>339</v>
      </c>
      <c r="K288" s="31" t="s">
        <v>343</v>
      </c>
      <c r="L288" s="27" t="s">
        <v>344</v>
      </c>
      <c r="M288" s="27" t="s">
        <v>345</v>
      </c>
      <c r="N288" s="33"/>
      <c r="O288" s="36"/>
      <c r="P288" s="17"/>
    </row>
    <row r="289" spans="1:22">
      <c r="A289" s="1" t="s">
        <v>670</v>
      </c>
      <c r="C289" s="1">
        <f ca="1">IF(C274=3,0,3)</f>
        <v>0</v>
      </c>
      <c r="E289" s="1">
        <v>1</v>
      </c>
      <c r="F289" s="1">
        <v>6</v>
      </c>
      <c r="G289" s="1" t="str">
        <f t="shared" ref="G289:G298" ca="1" si="133">IF(LEFT(A289,F289)="0",INT(RAND()*9+1),LEFT(A289,F289))</f>
        <v>094123</v>
      </c>
      <c r="H289" s="1" t="str">
        <f ca="1">IF(LEFT(G289,1)="0",RIGHT(G289,LEN(G289)-1)&amp;LEFT(G289,1),G289)</f>
        <v>941230</v>
      </c>
      <c r="I289" s="1">
        <f ca="1">VALUE(LEFT(H289,1))</f>
        <v>9</v>
      </c>
      <c r="J289" s="1" t="str">
        <f ca="1">H289</f>
        <v>941230</v>
      </c>
      <c r="K289" s="31" t="str">
        <f ca="1">J289</f>
        <v>941230</v>
      </c>
      <c r="L289" s="29"/>
      <c r="M289" s="1">
        <f ca="1">C289</f>
        <v>0</v>
      </c>
      <c r="N289" s="34" t="str">
        <f ca="1">IF(D289=1,R289,J289)</f>
        <v>941230</v>
      </c>
      <c r="O289" s="37" t="s">
        <v>1230</v>
      </c>
    </row>
    <row r="290" spans="1:22">
      <c r="A290" s="1" t="s">
        <v>671</v>
      </c>
      <c r="E290" s="1">
        <v>2</v>
      </c>
      <c r="F290" s="1">
        <v>6</v>
      </c>
      <c r="G290" s="1" t="str">
        <f t="shared" ca="1" si="133"/>
        <v>549678</v>
      </c>
      <c r="H290" s="1" t="str">
        <f t="shared" ref="H290:H298" ca="1" si="134">IF(LEFT(G290,1)="0",RIGHT(G290,LEN(G290)-1)&amp;LEFT(G290,1),G290)</f>
        <v>549678</v>
      </c>
      <c r="I290" s="1">
        <f t="shared" ref="I290:I298" ca="1" si="135">VALUE(LEFT(H290,1))</f>
        <v>5</v>
      </c>
      <c r="J290" s="1">
        <f ca="1">IF(M289=3,H290,IF(L289=2,H290,IF(AND(INT(RAND()*2)=0,K289-H290&gt;=0),H290*(-1),H290)))</f>
        <v>-549678</v>
      </c>
      <c r="K290" s="31">
        <f ca="1">K289+J290</f>
        <v>391552</v>
      </c>
      <c r="L290" s="29">
        <f t="shared" ref="L290:L298" ca="1" si="136">IF(J290&lt;0,L289+1,0)</f>
        <v>1</v>
      </c>
      <c r="M290" s="1">
        <f ca="1">IF(J290&lt;0,M289+1,M289)</f>
        <v>1</v>
      </c>
      <c r="N290" s="34">
        <f t="shared" ref="N290:N298" ca="1" si="137">IF(D290=1,R290,J290)</f>
        <v>-549678</v>
      </c>
      <c r="O290" s="37">
        <v>-549678</v>
      </c>
    </row>
    <row r="291" spans="1:22">
      <c r="A291" s="1" t="s">
        <v>672</v>
      </c>
      <c r="E291" s="1">
        <v>3</v>
      </c>
      <c r="F291" s="1">
        <v>6</v>
      </c>
      <c r="G291" s="1" t="str">
        <f t="shared" ca="1" si="133"/>
        <v>216345</v>
      </c>
      <c r="H291" s="1" t="str">
        <f t="shared" ca="1" si="134"/>
        <v>216345</v>
      </c>
      <c r="I291" s="1">
        <f t="shared" ca="1" si="135"/>
        <v>2</v>
      </c>
      <c r="J291" s="1" t="str">
        <f ca="1">IF(M290=3,H291,IF(L290=2,H291,IF(AND(INT(RAND()*2)=0,K290-H291&gt;=0),H291*(-1),H291)))</f>
        <v>216345</v>
      </c>
      <c r="K291" s="31">
        <f t="shared" ref="K291:K299" ca="1" si="138">K290+J291</f>
        <v>607897</v>
      </c>
      <c r="L291" s="29">
        <f t="shared" ca="1" si="136"/>
        <v>0</v>
      </c>
      <c r="M291" s="1">
        <f t="shared" ref="M291:M298" ca="1" si="139">IF(J291&lt;0,M290+1,M290)</f>
        <v>1</v>
      </c>
      <c r="N291" s="34" t="str">
        <f t="shared" ca="1" si="137"/>
        <v>216345</v>
      </c>
      <c r="O291" s="37" t="s">
        <v>1231</v>
      </c>
    </row>
    <row r="292" spans="1:22">
      <c r="A292" s="1" t="s">
        <v>673</v>
      </c>
      <c r="E292" s="1">
        <v>4</v>
      </c>
      <c r="F292" s="1">
        <v>6</v>
      </c>
      <c r="G292" s="1" t="str">
        <f t="shared" ca="1" si="133"/>
        <v>438567</v>
      </c>
      <c r="H292" s="1" t="str">
        <f t="shared" ca="1" si="134"/>
        <v>438567</v>
      </c>
      <c r="I292" s="1">
        <f t="shared" ca="1" si="135"/>
        <v>4</v>
      </c>
      <c r="J292" s="1" t="str">
        <f ca="1">IF(M291=3,H292,IF(L291=2,H292,IF(AND(INT(RAND()*2)=0,K291-H292&gt;=0),H292*(-1),H292)))</f>
        <v>438567</v>
      </c>
      <c r="K292" s="31">
        <f t="shared" ca="1" si="138"/>
        <v>1046464</v>
      </c>
      <c r="L292" s="29">
        <f t="shared" ca="1" si="136"/>
        <v>0</v>
      </c>
      <c r="M292" s="1">
        <f t="shared" ca="1" si="139"/>
        <v>1</v>
      </c>
      <c r="N292" s="34" t="str">
        <f t="shared" ca="1" si="137"/>
        <v>438567</v>
      </c>
      <c r="O292" s="37">
        <v>-438567</v>
      </c>
    </row>
    <row r="293" spans="1:22">
      <c r="A293" s="1" t="s">
        <v>674</v>
      </c>
      <c r="E293" s="1">
        <v>5</v>
      </c>
      <c r="F293" s="1">
        <v>6</v>
      </c>
      <c r="G293" s="1" t="str">
        <f t="shared" ca="1" si="133"/>
        <v>983012</v>
      </c>
      <c r="H293" s="1" t="str">
        <f t="shared" ca="1" si="134"/>
        <v>983012</v>
      </c>
      <c r="I293" s="1">
        <f t="shared" ca="1" si="135"/>
        <v>9</v>
      </c>
      <c r="J293" s="30" t="str">
        <f ca="1">IF(OR(M292=3,L292=2,M292=2),H293,IF(AND(INT(RAND()*2)=0,K292-H293&gt;=0),H293*(-1),H293))</f>
        <v>983012</v>
      </c>
      <c r="K293" s="31">
        <f t="shared" ca="1" si="138"/>
        <v>2029476</v>
      </c>
      <c r="L293" s="29">
        <f t="shared" ca="1" si="136"/>
        <v>0</v>
      </c>
      <c r="M293" s="1">
        <f t="shared" ca="1" si="139"/>
        <v>1</v>
      </c>
      <c r="N293" s="34" t="str">
        <f t="shared" ca="1" si="137"/>
        <v>983012</v>
      </c>
      <c r="O293" s="37" t="s">
        <v>1232</v>
      </c>
    </row>
    <row r="294" spans="1:22">
      <c r="A294" s="1" t="s">
        <v>675</v>
      </c>
      <c r="E294" s="1">
        <v>6</v>
      </c>
      <c r="F294" s="1">
        <v>6</v>
      </c>
      <c r="G294" s="1" t="str">
        <f t="shared" ca="1" si="133"/>
        <v>872901</v>
      </c>
      <c r="H294" s="1" t="str">
        <f t="shared" ca="1" si="134"/>
        <v>872901</v>
      </c>
      <c r="I294" s="1">
        <f t="shared" ca="1" si="135"/>
        <v>8</v>
      </c>
      <c r="J294" s="30">
        <f ca="1">IF(OR(M293=3,L293=2,M293=2),H294,IF(AND(INT(RAND()*2)=0,K293-H294&gt;=0),H294*(-1),H294))</f>
        <v>-872901</v>
      </c>
      <c r="K294" s="31">
        <f t="shared" ca="1" si="138"/>
        <v>1156575</v>
      </c>
      <c r="L294" s="29">
        <f t="shared" ca="1" si="136"/>
        <v>1</v>
      </c>
      <c r="M294" s="1">
        <f t="shared" ca="1" si="139"/>
        <v>2</v>
      </c>
      <c r="N294" s="34">
        <f t="shared" ca="1" si="137"/>
        <v>-872901</v>
      </c>
      <c r="O294" s="37" t="s">
        <v>1233</v>
      </c>
    </row>
    <row r="295" spans="1:22">
      <c r="A295" s="1" t="s">
        <v>676</v>
      </c>
      <c r="E295" s="1">
        <v>7</v>
      </c>
      <c r="F295" s="1">
        <v>6</v>
      </c>
      <c r="G295" s="1" t="str">
        <f t="shared" ca="1" si="133"/>
        <v>327456</v>
      </c>
      <c r="H295" s="1" t="str">
        <f t="shared" ca="1" si="134"/>
        <v>327456</v>
      </c>
      <c r="I295" s="1">
        <f t="shared" ca="1" si="135"/>
        <v>3</v>
      </c>
      <c r="J295" s="30" t="str">
        <f ca="1">IF(OR(M294=3,L294=2,M294=2),H295,IF(AND(INT(RAND()*2)=0,K294-H295&gt;=0),H295*(-1),H295))</f>
        <v>327456</v>
      </c>
      <c r="K295" s="31">
        <f t="shared" ca="1" si="138"/>
        <v>1484031</v>
      </c>
      <c r="L295" s="29">
        <f t="shared" ca="1" si="136"/>
        <v>0</v>
      </c>
      <c r="M295" s="1">
        <f t="shared" ca="1" si="139"/>
        <v>2</v>
      </c>
      <c r="N295" s="34" t="str">
        <f t="shared" ca="1" si="137"/>
        <v>327456</v>
      </c>
      <c r="O295" s="37" t="s">
        <v>1234</v>
      </c>
    </row>
    <row r="296" spans="1:22">
      <c r="A296" s="1" t="s">
        <v>677</v>
      </c>
      <c r="E296" s="1">
        <v>8</v>
      </c>
      <c r="F296" s="1">
        <v>6</v>
      </c>
      <c r="G296" s="1" t="str">
        <f t="shared" ca="1" si="133"/>
        <v>650789</v>
      </c>
      <c r="H296" s="1" t="str">
        <f t="shared" ca="1" si="134"/>
        <v>650789</v>
      </c>
      <c r="I296" s="1">
        <f t="shared" ca="1" si="135"/>
        <v>6</v>
      </c>
      <c r="J296" s="30">
        <f ca="1">IF(OR(M295=3,L295=2),H296,IF(OR(AND(INT(RAND()*2)=0,K295-H296&gt;=0),M295&lt;=2),H296*(-1),H296))</f>
        <v>-650789</v>
      </c>
      <c r="K296" s="31">
        <f t="shared" ca="1" si="138"/>
        <v>833242</v>
      </c>
      <c r="L296" s="29">
        <f t="shared" ca="1" si="136"/>
        <v>1</v>
      </c>
      <c r="M296" s="1">
        <f t="shared" ca="1" si="139"/>
        <v>3</v>
      </c>
      <c r="N296" s="34">
        <f t="shared" ca="1" si="137"/>
        <v>-650789</v>
      </c>
      <c r="O296" s="37">
        <v>-650789</v>
      </c>
    </row>
    <row r="297" spans="1:22">
      <c r="A297" s="1" t="s">
        <v>678</v>
      </c>
      <c r="E297" s="1">
        <v>9</v>
      </c>
      <c r="F297" s="1">
        <v>6</v>
      </c>
      <c r="G297" s="1" t="str">
        <f t="shared" ca="1" si="133"/>
        <v>761890</v>
      </c>
      <c r="H297" s="1" t="str">
        <f t="shared" ca="1" si="134"/>
        <v>761890</v>
      </c>
      <c r="I297" s="1">
        <f t="shared" ca="1" si="135"/>
        <v>7</v>
      </c>
      <c r="J297" s="30" t="str">
        <f ca="1">IF(M296=3,H297,IF(OR(AND(INT(RAND()*2)=0,K296-H297&gt;=0),M296=2),H297*(-1),H297))</f>
        <v>761890</v>
      </c>
      <c r="K297" s="31">
        <f t="shared" ca="1" si="138"/>
        <v>1595132</v>
      </c>
      <c r="L297" s="29">
        <f t="shared" ca="1" si="136"/>
        <v>0</v>
      </c>
      <c r="M297" s="1">
        <f t="shared" ca="1" si="139"/>
        <v>3</v>
      </c>
      <c r="N297" s="34" t="str">
        <f t="shared" ca="1" si="137"/>
        <v>761890</v>
      </c>
      <c r="O297" s="37" t="s">
        <v>1235</v>
      </c>
    </row>
    <row r="298" spans="1:22">
      <c r="A298" s="1" t="s">
        <v>679</v>
      </c>
      <c r="E298" s="1">
        <v>10</v>
      </c>
      <c r="F298" s="1">
        <v>6</v>
      </c>
      <c r="G298" s="1" t="str">
        <f t="shared" ca="1" si="133"/>
        <v>105234</v>
      </c>
      <c r="H298" s="1" t="str">
        <f t="shared" ca="1" si="134"/>
        <v>105234</v>
      </c>
      <c r="I298" s="1">
        <f t="shared" ca="1" si="135"/>
        <v>1</v>
      </c>
      <c r="J298" s="30" t="str">
        <f ca="1">IF(M297=3,H298,IF(OR(AND(INT(RAND()*2)=0,K297-H298&gt;=0),M297=2),H298*(-1),H298))</f>
        <v>105234</v>
      </c>
      <c r="K298" s="31">
        <f t="shared" ca="1" si="138"/>
        <v>1700366</v>
      </c>
      <c r="L298" s="29">
        <f t="shared" ca="1" si="136"/>
        <v>0</v>
      </c>
      <c r="M298" s="1">
        <f t="shared" ca="1" si="139"/>
        <v>3</v>
      </c>
      <c r="N298" s="34" t="str">
        <f t="shared" ca="1" si="137"/>
        <v>105234</v>
      </c>
      <c r="O298" s="37" t="s">
        <v>1236</v>
      </c>
    </row>
    <row r="299" spans="1:22">
      <c r="K299" s="31">
        <f t="shared" ca="1" si="138"/>
        <v>1700366</v>
      </c>
      <c r="O299" s="37"/>
    </row>
    <row r="300" spans="1:22">
      <c r="O300" s="37"/>
    </row>
    <row r="301" spans="1:22">
      <c r="A301" s="22" t="s">
        <v>362</v>
      </c>
      <c r="F301" s="1" t="s">
        <v>451</v>
      </c>
      <c r="O301" s="37"/>
    </row>
    <row r="302" spans="1:22">
      <c r="F302" s="1">
        <f>MAX(F304:F313)</f>
        <v>7</v>
      </c>
      <c r="O302" s="37"/>
    </row>
    <row r="303" spans="1:22">
      <c r="A303" s="1" t="s">
        <v>440</v>
      </c>
      <c r="B303" s="1" t="s">
        <v>441</v>
      </c>
      <c r="C303" s="28" t="s">
        <v>340</v>
      </c>
      <c r="D303" s="1" t="s">
        <v>341</v>
      </c>
      <c r="E303" s="1" t="s">
        <v>396</v>
      </c>
      <c r="F303" s="1" t="s">
        <v>444</v>
      </c>
      <c r="G303" s="1" t="s">
        <v>337</v>
      </c>
      <c r="H303" s="1" t="s">
        <v>338</v>
      </c>
      <c r="I303" s="1" t="s">
        <v>342</v>
      </c>
      <c r="J303" s="1" t="s">
        <v>339</v>
      </c>
      <c r="K303" s="31" t="s">
        <v>343</v>
      </c>
      <c r="L303" s="27" t="s">
        <v>344</v>
      </c>
      <c r="M303" s="27" t="s">
        <v>345</v>
      </c>
      <c r="N303" s="33"/>
      <c r="O303" s="36"/>
      <c r="P303" s="17" t="s">
        <v>346</v>
      </c>
    </row>
    <row r="304" spans="1:22">
      <c r="A304" s="1" t="s">
        <v>680</v>
      </c>
      <c r="C304" s="1">
        <v>3</v>
      </c>
      <c r="D304" s="1">
        <f ca="1">IF(C304=0,INT(RAND()*2),0)</f>
        <v>0</v>
      </c>
      <c r="E304" s="1">
        <v>1</v>
      </c>
      <c r="F304" s="1">
        <v>7</v>
      </c>
      <c r="G304" s="1" t="str">
        <f t="shared" ref="G304:G313" ca="1" si="140">IF(LEFT(A304,F304)="0",INT(RAND()*9+1),LEFT(A304,F304))</f>
        <v>8431950</v>
      </c>
      <c r="H304" s="1" t="str">
        <f ca="1">IF(LEFT(G304,1)="0",RIGHT(G304,LEN(G304)-1)&amp;LEFT(G304,1),G304)</f>
        <v>8431950</v>
      </c>
      <c r="I304" s="1">
        <f ca="1">VALUE(LEFT(H304,1))</f>
        <v>8</v>
      </c>
      <c r="J304" s="1" t="str">
        <f ca="1">H304</f>
        <v>8431950</v>
      </c>
      <c r="K304" s="31" t="str">
        <f ca="1">J304</f>
        <v>8431950</v>
      </c>
      <c r="L304" s="29"/>
      <c r="M304" s="1">
        <f>C304</f>
        <v>3</v>
      </c>
      <c r="N304" s="34" t="str">
        <f ca="1">IF(D304=1,V304,J304)</f>
        <v>8431950</v>
      </c>
      <c r="O304" s="37" t="s">
        <v>1237</v>
      </c>
      <c r="P304" s="1" t="str">
        <f ca="1">IF($I304&lt;7,$H304,IF($I313&lt;7,$H313,IF($I312&lt;7,$H312,$H311)))</f>
        <v>5108627</v>
      </c>
      <c r="Q304" s="31">
        <f ca="1">IF(AND(VALUE(LEFT(P304,1))&gt;=7,S303&lt;3),P304*-1,P304*1)</f>
        <v>5108627</v>
      </c>
      <c r="R304" s="31">
        <f t="shared" ref="R304:R313" ca="1" si="141">Q304</f>
        <v>5108627</v>
      </c>
      <c r="S304" s="1">
        <f ca="1">IF(Q304&lt;0,1,0)</f>
        <v>0</v>
      </c>
      <c r="T304" s="1">
        <f t="shared" ref="T304:T313" ca="1" si="142">IF(R304&gt;=0,VALUE(LEFT(R304,1)),0)</f>
        <v>5</v>
      </c>
      <c r="U304" s="1">
        <f ca="1">INT(RAND()*4+1)</f>
        <v>1</v>
      </c>
      <c r="V304" s="31" t="str">
        <f ca="1">IF(T304&gt;=5,U304&amp;RIGHT(R304,LEN(R304)-1),R304)</f>
        <v>1108627</v>
      </c>
    </row>
    <row r="305" spans="1:22">
      <c r="A305" s="1" t="s">
        <v>681</v>
      </c>
      <c r="D305" s="1">
        <f ca="1">D304</f>
        <v>0</v>
      </c>
      <c r="E305" s="1">
        <v>2</v>
      </c>
      <c r="F305" s="1">
        <v>7</v>
      </c>
      <c r="G305" s="1" t="str">
        <f t="shared" ca="1" si="140"/>
        <v>3986405</v>
      </c>
      <c r="H305" s="1" t="str">
        <f t="shared" ref="H305:H313" ca="1" si="143">IF(LEFT(G305,1)="0",RIGHT(G305,LEN(G305)-1)&amp;LEFT(G305,1),G305)</f>
        <v>3986405</v>
      </c>
      <c r="I305" s="1">
        <f t="shared" ref="I305:I313" ca="1" si="144">VALUE(LEFT(H305,1))</f>
        <v>3</v>
      </c>
      <c r="J305" s="1" t="str">
        <f ca="1">IF(M304=3,H305,IF(L304=2,H305,IF(AND(INT(RAND()*2)=0,K304-H305&gt;=0),H305*(-1),H305)))</f>
        <v>3986405</v>
      </c>
      <c r="K305" s="31">
        <f ca="1">K304+J305</f>
        <v>12418355</v>
      </c>
      <c r="L305" s="29">
        <f t="shared" ref="L305:L313" ca="1" si="145">IF(J305&lt;0,L304+1,0)</f>
        <v>0</v>
      </c>
      <c r="M305" s="1">
        <f ca="1">IF(J305&lt;0,M304+1,M304)</f>
        <v>3</v>
      </c>
      <c r="N305" s="34" t="str">
        <f t="shared" ref="N305:N313" ca="1" si="146">IF(D305=1,V305,J305)</f>
        <v>3986405</v>
      </c>
      <c r="O305" s="37" t="s">
        <v>1238</v>
      </c>
      <c r="P305" s="1" t="str">
        <f t="shared" ref="P305:P310" ca="1" si="147">$H305</f>
        <v>3986405</v>
      </c>
      <c r="Q305" s="31">
        <f t="shared" ref="Q305:Q313" ca="1" si="148">IF(AND(VALUE(LEFT(P305,1))&gt;=7,S304&lt;3),P305*-1,P305*1)</f>
        <v>3986405</v>
      </c>
      <c r="R305" s="31">
        <f t="shared" ca="1" si="141"/>
        <v>3986405</v>
      </c>
      <c r="S305" s="1">
        <f ca="1">IF(Q305&lt;0,S304+1,S304)</f>
        <v>0</v>
      </c>
      <c r="T305" s="1">
        <f t="shared" ca="1" si="142"/>
        <v>3</v>
      </c>
      <c r="U305" s="1">
        <f t="shared" ref="U305:U313" ca="1" si="149">INT(RAND()*4+1)</f>
        <v>4</v>
      </c>
      <c r="V305" s="31">
        <f t="shared" ref="V305:V313" ca="1" si="150">IF(T305&gt;=5,U305&amp;RIGHT(R305,LEN(R305)-1),R305)</f>
        <v>3986405</v>
      </c>
    </row>
    <row r="306" spans="1:22">
      <c r="A306" s="1" t="s">
        <v>682</v>
      </c>
      <c r="D306" s="1">
        <f t="shared" ref="D306:D313" ca="1" si="151">D305</f>
        <v>0</v>
      </c>
      <c r="E306" s="1">
        <v>3</v>
      </c>
      <c r="F306" s="1">
        <v>7</v>
      </c>
      <c r="G306" s="1" t="str">
        <f t="shared" ca="1" si="140"/>
        <v>6219738</v>
      </c>
      <c r="H306" s="1" t="str">
        <f t="shared" ca="1" si="143"/>
        <v>6219738</v>
      </c>
      <c r="I306" s="1">
        <f t="shared" ca="1" si="144"/>
        <v>6</v>
      </c>
      <c r="J306" s="1" t="str">
        <f ca="1">IF(M305=3,H306,IF(L305=2,H306,IF(AND(INT(RAND()*2)=0,K305-H306&gt;=0),H306*(-1),H306)))</f>
        <v>6219738</v>
      </c>
      <c r="K306" s="31">
        <f t="shared" ref="K306:K314" ca="1" si="152">K305+J306</f>
        <v>18638093</v>
      </c>
      <c r="L306" s="29">
        <f t="shared" ca="1" si="145"/>
        <v>0</v>
      </c>
      <c r="M306" s="1">
        <f t="shared" ref="M306:M313" ca="1" si="153">IF(J306&lt;0,M305+1,M305)</f>
        <v>3</v>
      </c>
      <c r="N306" s="34" t="str">
        <f t="shared" ca="1" si="146"/>
        <v>6219738</v>
      </c>
      <c r="O306" s="37" t="s">
        <v>1239</v>
      </c>
      <c r="P306" s="1" t="str">
        <f t="shared" ca="1" si="147"/>
        <v>6219738</v>
      </c>
      <c r="Q306" s="31">
        <f t="shared" ca="1" si="148"/>
        <v>6219738</v>
      </c>
      <c r="R306" s="31">
        <f t="shared" ca="1" si="141"/>
        <v>6219738</v>
      </c>
      <c r="S306" s="1">
        <f t="shared" ref="S306:S313" ca="1" si="154">IF(Q306&lt;0,S305+1,S305)</f>
        <v>0</v>
      </c>
      <c r="T306" s="1">
        <f t="shared" ca="1" si="142"/>
        <v>6</v>
      </c>
      <c r="U306" s="1">
        <f t="shared" ca="1" si="149"/>
        <v>3</v>
      </c>
      <c r="V306" s="31" t="str">
        <f t="shared" ca="1" si="150"/>
        <v>3219738</v>
      </c>
    </row>
    <row r="307" spans="1:22">
      <c r="A307" s="1" t="s">
        <v>683</v>
      </c>
      <c r="D307" s="1">
        <f t="shared" ca="1" si="151"/>
        <v>0</v>
      </c>
      <c r="E307" s="1">
        <v>4</v>
      </c>
      <c r="F307" s="1">
        <v>7</v>
      </c>
      <c r="G307" s="1" t="str">
        <f t="shared" ca="1" si="140"/>
        <v>9542061</v>
      </c>
      <c r="H307" s="1" t="str">
        <f t="shared" ca="1" si="143"/>
        <v>9542061</v>
      </c>
      <c r="I307" s="1">
        <f t="shared" ca="1" si="144"/>
        <v>9</v>
      </c>
      <c r="J307" s="1" t="str">
        <f ca="1">IF(M306=3,H307,IF(L306=2,H307,IF(AND(INT(RAND()*2)=0,K306-H307&gt;=0),H307*(-1),H307)))</f>
        <v>9542061</v>
      </c>
      <c r="K307" s="31">
        <f t="shared" ca="1" si="152"/>
        <v>28180154</v>
      </c>
      <c r="L307" s="29">
        <f t="shared" ca="1" si="145"/>
        <v>0</v>
      </c>
      <c r="M307" s="1">
        <f t="shared" ca="1" si="153"/>
        <v>3</v>
      </c>
      <c r="N307" s="34" t="str">
        <f t="shared" ca="1" si="146"/>
        <v>9542061</v>
      </c>
      <c r="O307" s="37" t="s">
        <v>1240</v>
      </c>
      <c r="P307" s="1" t="str">
        <f t="shared" ca="1" si="147"/>
        <v>9542061</v>
      </c>
      <c r="Q307" s="31">
        <f t="shared" ca="1" si="148"/>
        <v>-9542061</v>
      </c>
      <c r="R307" s="31">
        <f t="shared" ca="1" si="141"/>
        <v>-9542061</v>
      </c>
      <c r="S307" s="1">
        <f t="shared" ca="1" si="154"/>
        <v>1</v>
      </c>
      <c r="T307" s="1">
        <f t="shared" ca="1" si="142"/>
        <v>0</v>
      </c>
      <c r="U307" s="1">
        <f t="shared" ca="1" si="149"/>
        <v>3</v>
      </c>
      <c r="V307" s="31">
        <f t="shared" ca="1" si="150"/>
        <v>-9542061</v>
      </c>
    </row>
    <row r="308" spans="1:22">
      <c r="A308" s="1" t="s">
        <v>684</v>
      </c>
      <c r="D308" s="1">
        <f t="shared" ca="1" si="151"/>
        <v>0</v>
      </c>
      <c r="E308" s="1">
        <v>5</v>
      </c>
      <c r="F308" s="1">
        <v>7</v>
      </c>
      <c r="G308" s="1" t="str">
        <f t="shared" ca="1" si="140"/>
        <v>2875394</v>
      </c>
      <c r="H308" s="1" t="str">
        <f t="shared" ca="1" si="143"/>
        <v>2875394</v>
      </c>
      <c r="I308" s="1">
        <f t="shared" ca="1" si="144"/>
        <v>2</v>
      </c>
      <c r="J308" s="30" t="str">
        <f ca="1">IF(OR(M307=3,L307=2,M307=2),H308,IF(AND(INT(RAND()*2)=0,K307-H308&gt;=0),H308*(-1),H308))</f>
        <v>2875394</v>
      </c>
      <c r="K308" s="31">
        <f t="shared" ca="1" si="152"/>
        <v>31055548</v>
      </c>
      <c r="L308" s="29">
        <f t="shared" ca="1" si="145"/>
        <v>0</v>
      </c>
      <c r="M308" s="1">
        <f t="shared" ca="1" si="153"/>
        <v>3</v>
      </c>
      <c r="N308" s="34" t="str">
        <f t="shared" ca="1" si="146"/>
        <v>2875394</v>
      </c>
      <c r="O308" s="37" t="s">
        <v>1241</v>
      </c>
      <c r="P308" s="1" t="str">
        <f t="shared" ca="1" si="147"/>
        <v>2875394</v>
      </c>
      <c r="Q308" s="31">
        <f t="shared" ca="1" si="148"/>
        <v>2875394</v>
      </c>
      <c r="R308" s="31">
        <f t="shared" ca="1" si="141"/>
        <v>2875394</v>
      </c>
      <c r="S308" s="1">
        <f t="shared" ca="1" si="154"/>
        <v>1</v>
      </c>
      <c r="T308" s="1">
        <f t="shared" ca="1" si="142"/>
        <v>2</v>
      </c>
      <c r="U308" s="1">
        <f t="shared" ca="1" si="149"/>
        <v>3</v>
      </c>
      <c r="V308" s="31">
        <f t="shared" ca="1" si="150"/>
        <v>2875394</v>
      </c>
    </row>
    <row r="309" spans="1:22">
      <c r="A309" s="1" t="s">
        <v>685</v>
      </c>
      <c r="D309" s="1">
        <f t="shared" ca="1" si="151"/>
        <v>0</v>
      </c>
      <c r="E309" s="1">
        <v>6</v>
      </c>
      <c r="F309" s="1">
        <v>7</v>
      </c>
      <c r="G309" s="1" t="str">
        <f t="shared" ca="1" si="140"/>
        <v>7320849</v>
      </c>
      <c r="H309" s="1" t="str">
        <f t="shared" ca="1" si="143"/>
        <v>7320849</v>
      </c>
      <c r="I309" s="1">
        <f t="shared" ca="1" si="144"/>
        <v>7</v>
      </c>
      <c r="J309" s="30" t="str">
        <f ca="1">IF(OR(M308=3,L308=2,M308=2),H309,IF(AND(INT(RAND()*2)=0,K308-H309&gt;=0),H309*(-1),H309))</f>
        <v>7320849</v>
      </c>
      <c r="K309" s="31">
        <f t="shared" ca="1" si="152"/>
        <v>38376397</v>
      </c>
      <c r="L309" s="29">
        <f t="shared" ca="1" si="145"/>
        <v>0</v>
      </c>
      <c r="M309" s="1">
        <f t="shared" ca="1" si="153"/>
        <v>3</v>
      </c>
      <c r="N309" s="34" t="str">
        <f t="shared" ca="1" si="146"/>
        <v>7320849</v>
      </c>
      <c r="O309" s="37" t="s">
        <v>1242</v>
      </c>
      <c r="P309" s="1" t="str">
        <f t="shared" ca="1" si="147"/>
        <v>7320849</v>
      </c>
      <c r="Q309" s="31">
        <f t="shared" ca="1" si="148"/>
        <v>-7320849</v>
      </c>
      <c r="R309" s="31">
        <f t="shared" ca="1" si="141"/>
        <v>-7320849</v>
      </c>
      <c r="S309" s="1">
        <f t="shared" ca="1" si="154"/>
        <v>2</v>
      </c>
      <c r="T309" s="1">
        <f t="shared" ca="1" si="142"/>
        <v>0</v>
      </c>
      <c r="U309" s="1">
        <f t="shared" ca="1" si="149"/>
        <v>1</v>
      </c>
      <c r="V309" s="31">
        <f t="shared" ca="1" si="150"/>
        <v>-7320849</v>
      </c>
    </row>
    <row r="310" spans="1:22">
      <c r="A310" s="1" t="s">
        <v>686</v>
      </c>
      <c r="D310" s="1">
        <f t="shared" ca="1" si="151"/>
        <v>0</v>
      </c>
      <c r="E310" s="1">
        <v>7</v>
      </c>
      <c r="F310" s="1">
        <v>7</v>
      </c>
      <c r="G310" s="1" t="str">
        <f t="shared" ca="1" si="140"/>
        <v>0653172</v>
      </c>
      <c r="H310" s="1" t="str">
        <f t="shared" ca="1" si="143"/>
        <v>6531720</v>
      </c>
      <c r="I310" s="1">
        <f t="shared" ca="1" si="144"/>
        <v>6</v>
      </c>
      <c r="J310" s="30" t="str">
        <f ca="1">IF(OR(M309=3,L309=2,M309=2),H310,IF(AND(INT(RAND()*2)=0,K309-H310&gt;=0),H310*(-1),H310))</f>
        <v>6531720</v>
      </c>
      <c r="K310" s="31">
        <f t="shared" ca="1" si="152"/>
        <v>44908117</v>
      </c>
      <c r="L310" s="29">
        <f t="shared" ca="1" si="145"/>
        <v>0</v>
      </c>
      <c r="M310" s="1">
        <f t="shared" ca="1" si="153"/>
        <v>3</v>
      </c>
      <c r="N310" s="34" t="str">
        <f t="shared" ca="1" si="146"/>
        <v>6531720</v>
      </c>
      <c r="O310" s="37" t="s">
        <v>1243</v>
      </c>
      <c r="P310" s="1" t="str">
        <f t="shared" ca="1" si="147"/>
        <v>6531720</v>
      </c>
      <c r="Q310" s="31">
        <f t="shared" ca="1" si="148"/>
        <v>6531720</v>
      </c>
      <c r="R310" s="31">
        <f t="shared" ca="1" si="141"/>
        <v>6531720</v>
      </c>
      <c r="S310" s="1">
        <f t="shared" ca="1" si="154"/>
        <v>2</v>
      </c>
      <c r="T310" s="1">
        <f t="shared" ca="1" si="142"/>
        <v>6</v>
      </c>
      <c r="U310" s="1">
        <f t="shared" ca="1" si="149"/>
        <v>3</v>
      </c>
      <c r="V310" s="31" t="str">
        <f t="shared" ca="1" si="150"/>
        <v>3531720</v>
      </c>
    </row>
    <row r="311" spans="1:22">
      <c r="A311" s="1" t="s">
        <v>687</v>
      </c>
      <c r="D311" s="1">
        <f t="shared" ca="1" si="151"/>
        <v>0</v>
      </c>
      <c r="E311" s="1">
        <v>8</v>
      </c>
      <c r="F311" s="1">
        <v>7</v>
      </c>
      <c r="G311" s="1" t="str">
        <f t="shared" ca="1" si="140"/>
        <v>1764283</v>
      </c>
      <c r="H311" s="1" t="str">
        <f t="shared" ca="1" si="143"/>
        <v>1764283</v>
      </c>
      <c r="I311" s="1">
        <f t="shared" ca="1" si="144"/>
        <v>1</v>
      </c>
      <c r="J311" s="30" t="str">
        <f ca="1">IF(OR(M310=3,L310=2),H311,IF(OR(AND(INT(RAND()*2)=0,K310-H311&gt;=0),M310&lt;=2),H311*(-1),H311))</f>
        <v>1764283</v>
      </c>
      <c r="K311" s="31">
        <f t="shared" ca="1" si="152"/>
        <v>46672400</v>
      </c>
      <c r="L311" s="29">
        <f t="shared" ca="1" si="145"/>
        <v>0</v>
      </c>
      <c r="M311" s="1">
        <f t="shared" ca="1" si="153"/>
        <v>3</v>
      </c>
      <c r="N311" s="34" t="str">
        <f t="shared" ca="1" si="146"/>
        <v>1764283</v>
      </c>
      <c r="O311" s="37" t="s">
        <v>1244</v>
      </c>
      <c r="P311" s="1" t="str">
        <f ca="1">IF(AND($I304&gt;=7,$I313&gt;=7,$I312&gt;=7),$H304,$H311)</f>
        <v>1764283</v>
      </c>
      <c r="Q311" s="31">
        <f t="shared" ca="1" si="148"/>
        <v>1764283</v>
      </c>
      <c r="R311" s="31">
        <f t="shared" ca="1" si="141"/>
        <v>1764283</v>
      </c>
      <c r="S311" s="1">
        <f t="shared" ca="1" si="154"/>
        <v>2</v>
      </c>
      <c r="T311" s="1">
        <f t="shared" ca="1" si="142"/>
        <v>1</v>
      </c>
      <c r="U311" s="1">
        <f t="shared" ca="1" si="149"/>
        <v>4</v>
      </c>
      <c r="V311" s="31">
        <f t="shared" ca="1" si="150"/>
        <v>1764283</v>
      </c>
    </row>
    <row r="312" spans="1:22">
      <c r="A312" s="1" t="s">
        <v>688</v>
      </c>
      <c r="D312" s="1">
        <f t="shared" ca="1" si="151"/>
        <v>0</v>
      </c>
      <c r="E312" s="1">
        <v>9</v>
      </c>
      <c r="F312" s="1">
        <v>7</v>
      </c>
      <c r="G312" s="1" t="str">
        <f t="shared" ca="1" si="140"/>
        <v>4097516</v>
      </c>
      <c r="H312" s="1" t="str">
        <f t="shared" ca="1" si="143"/>
        <v>4097516</v>
      </c>
      <c r="I312" s="1">
        <f t="shared" ca="1" si="144"/>
        <v>4</v>
      </c>
      <c r="J312" s="30" t="str">
        <f ca="1">IF(M311=3,H312,IF(OR(AND(INT(RAND()*2)=0,K311-H312&gt;=0),M311=2),H312*(-1),H312))</f>
        <v>4097516</v>
      </c>
      <c r="K312" s="31">
        <f t="shared" ca="1" si="152"/>
        <v>50769916</v>
      </c>
      <c r="L312" s="29">
        <f t="shared" ca="1" si="145"/>
        <v>0</v>
      </c>
      <c r="M312" s="1">
        <f t="shared" ca="1" si="153"/>
        <v>3</v>
      </c>
      <c r="N312" s="34" t="str">
        <f t="shared" ca="1" si="146"/>
        <v>4097516</v>
      </c>
      <c r="O312" s="37" t="s">
        <v>1245</v>
      </c>
      <c r="P312" s="1" t="str">
        <f ca="1">IF(AND($I304&gt;=7,$I313&gt;=7,$I312&lt;7),$H304,$H312)</f>
        <v>4097516</v>
      </c>
      <c r="Q312" s="31">
        <f t="shared" ca="1" si="148"/>
        <v>4097516</v>
      </c>
      <c r="R312" s="31">
        <f t="shared" ca="1" si="141"/>
        <v>4097516</v>
      </c>
      <c r="S312" s="1">
        <f t="shared" ca="1" si="154"/>
        <v>2</v>
      </c>
      <c r="T312" s="1">
        <f t="shared" ca="1" si="142"/>
        <v>4</v>
      </c>
      <c r="U312" s="1">
        <f t="shared" ca="1" si="149"/>
        <v>1</v>
      </c>
      <c r="V312" s="31">
        <f t="shared" ca="1" si="150"/>
        <v>4097516</v>
      </c>
    </row>
    <row r="313" spans="1:22">
      <c r="A313" s="1" t="s">
        <v>689</v>
      </c>
      <c r="D313" s="1">
        <f t="shared" ca="1" si="151"/>
        <v>0</v>
      </c>
      <c r="E313" s="1">
        <v>10</v>
      </c>
      <c r="F313" s="1">
        <v>7</v>
      </c>
      <c r="G313" s="1" t="str">
        <f t="shared" ca="1" si="140"/>
        <v>5108627</v>
      </c>
      <c r="H313" s="1" t="str">
        <f t="shared" ca="1" si="143"/>
        <v>5108627</v>
      </c>
      <c r="I313" s="1">
        <f t="shared" ca="1" si="144"/>
        <v>5</v>
      </c>
      <c r="J313" s="30" t="str">
        <f ca="1">IF(M312=3,H313,IF(OR(AND(INT(RAND()*2)=0,K312-H313&gt;=0),M312=2),H313*(-1),H313))</f>
        <v>5108627</v>
      </c>
      <c r="K313" s="31">
        <f t="shared" ca="1" si="152"/>
        <v>55878543</v>
      </c>
      <c r="L313" s="29">
        <f t="shared" ca="1" si="145"/>
        <v>0</v>
      </c>
      <c r="M313" s="1">
        <f t="shared" ca="1" si="153"/>
        <v>3</v>
      </c>
      <c r="N313" s="34" t="str">
        <f t="shared" ca="1" si="146"/>
        <v>5108627</v>
      </c>
      <c r="O313" s="37" t="s">
        <v>1246</v>
      </c>
      <c r="P313" s="1" t="str">
        <f ca="1">IF(AND($I304&gt;=7,$I313&lt;7),$H304,$H313)</f>
        <v>8431950</v>
      </c>
      <c r="Q313" s="31">
        <f t="shared" ca="1" si="148"/>
        <v>-8431950</v>
      </c>
      <c r="R313" s="31">
        <f t="shared" ca="1" si="141"/>
        <v>-8431950</v>
      </c>
      <c r="S313" s="1">
        <f t="shared" ca="1" si="154"/>
        <v>3</v>
      </c>
      <c r="T313" s="1">
        <f t="shared" ca="1" si="142"/>
        <v>0</v>
      </c>
      <c r="U313" s="1">
        <f t="shared" ca="1" si="149"/>
        <v>3</v>
      </c>
      <c r="V313" s="31">
        <f t="shared" ca="1" si="150"/>
        <v>-8431950</v>
      </c>
    </row>
    <row r="314" spans="1:22">
      <c r="D314" s="1">
        <f ca="1">SUM(D304:D313)</f>
        <v>0</v>
      </c>
      <c r="K314" s="31">
        <f t="shared" ca="1" si="152"/>
        <v>55878543</v>
      </c>
      <c r="O314" s="37"/>
      <c r="Q314" s="31">
        <f ca="1">SUM(Q304:Q313)</f>
        <v>5288823</v>
      </c>
      <c r="R314" s="31">
        <f ca="1">SUM(R304:R313)</f>
        <v>5288823</v>
      </c>
      <c r="V314" s="31">
        <f ca="1">SUM(V304:V313)</f>
        <v>-12571262</v>
      </c>
    </row>
    <row r="315" spans="1:22">
      <c r="O315" s="37"/>
    </row>
    <row r="316" spans="1:22">
      <c r="A316" s="22" t="s">
        <v>363</v>
      </c>
      <c r="F316" s="1" t="s">
        <v>451</v>
      </c>
      <c r="O316" s="37"/>
    </row>
    <row r="317" spans="1:22">
      <c r="F317" s="1">
        <f>MAX(F319:F328)</f>
        <v>7</v>
      </c>
      <c r="O317" s="37"/>
    </row>
    <row r="318" spans="1:22">
      <c r="A318" s="1" t="s">
        <v>440</v>
      </c>
      <c r="B318" s="1" t="s">
        <v>441</v>
      </c>
      <c r="E318" s="1" t="s">
        <v>396</v>
      </c>
      <c r="F318" s="1" t="s">
        <v>444</v>
      </c>
      <c r="G318" s="1" t="s">
        <v>337</v>
      </c>
      <c r="H318" s="1" t="s">
        <v>338</v>
      </c>
      <c r="I318" s="1" t="s">
        <v>342</v>
      </c>
      <c r="J318" s="1" t="s">
        <v>339</v>
      </c>
      <c r="K318" s="31" t="s">
        <v>343</v>
      </c>
      <c r="L318" s="27" t="s">
        <v>344</v>
      </c>
      <c r="M318" s="27" t="s">
        <v>345</v>
      </c>
      <c r="N318" s="33"/>
      <c r="O318" s="36"/>
      <c r="P318" s="17" t="s">
        <v>346</v>
      </c>
    </row>
    <row r="319" spans="1:22">
      <c r="A319" s="1" t="s">
        <v>690</v>
      </c>
      <c r="C319" s="1">
        <f ca="1">IF(INT(RAND()*2)=0,0,3)</f>
        <v>3</v>
      </c>
      <c r="D319" s="1">
        <f ca="1">IF(AND(C319=0,D314=0),INT(RAND()*2),0)</f>
        <v>0</v>
      </c>
      <c r="E319" s="1">
        <v>1</v>
      </c>
      <c r="F319" s="1">
        <v>7</v>
      </c>
      <c r="G319" s="1" t="str">
        <f t="shared" ref="G319:G328" ca="1" si="155">IF(LEFT(A319,F319)="0",INT(RAND()*9+1),LEFT(A319,F319))</f>
        <v>0648739</v>
      </c>
      <c r="H319" s="1" t="str">
        <f ca="1">IF(LEFT(G319,1)="0",RIGHT(G319,LEN(G319)-1)&amp;LEFT(G319,1),G319)</f>
        <v>6487390</v>
      </c>
      <c r="I319" s="1">
        <f ca="1">VALUE(LEFT(H319,1))</f>
        <v>6</v>
      </c>
      <c r="J319" s="1" t="str">
        <f ca="1">H319</f>
        <v>6487390</v>
      </c>
      <c r="K319" s="31" t="str">
        <f ca="1">J319</f>
        <v>6487390</v>
      </c>
      <c r="L319" s="29"/>
      <c r="M319" s="1">
        <f ca="1">C319</f>
        <v>3</v>
      </c>
      <c r="N319" s="34" t="str">
        <f ca="1">IF(D319=1,V319,J319)</f>
        <v>6487390</v>
      </c>
      <c r="O319" s="37" t="s">
        <v>1247</v>
      </c>
      <c r="P319" s="1" t="str">
        <f ca="1">IF($I319&lt;7,$H319,IF($I328&lt;7,$H328,IF($I327&lt;7,$H327,$H326)))</f>
        <v>6487390</v>
      </c>
      <c r="Q319" s="31">
        <f ca="1">IF(AND(VALUE(LEFT(P319,1))&gt;=7,S318&lt;3),P319*-1,P319*1)</f>
        <v>6487390</v>
      </c>
      <c r="R319" s="31">
        <f t="shared" ref="R319:R328" ca="1" si="156">Q319</f>
        <v>6487390</v>
      </c>
      <c r="S319" s="1">
        <f ca="1">IF(Q319&lt;0,1,0)</f>
        <v>0</v>
      </c>
      <c r="T319" s="1">
        <f t="shared" ref="T319:T328" ca="1" si="157">IF(R319&gt;=0,VALUE(LEFT(R319,1)),0)</f>
        <v>6</v>
      </c>
      <c r="U319" s="1">
        <f ca="1">INT(RAND()*4+1)</f>
        <v>4</v>
      </c>
      <c r="V319" s="31" t="str">
        <f ca="1">IF(T319&gt;=5,U319&amp;RIGHT(R319,LEN(R319)-1),R319)</f>
        <v>4487390</v>
      </c>
    </row>
    <row r="320" spans="1:22">
      <c r="A320" s="1" t="s">
        <v>691</v>
      </c>
      <c r="D320" s="1">
        <f ca="1">D319</f>
        <v>0</v>
      </c>
      <c r="E320" s="1">
        <v>2</v>
      </c>
      <c r="F320" s="1">
        <v>7</v>
      </c>
      <c r="G320" s="1" t="str">
        <f t="shared" ca="1" si="155"/>
        <v>8426517</v>
      </c>
      <c r="H320" s="1" t="str">
        <f t="shared" ref="H320:H328" ca="1" si="158">IF(LEFT(G320,1)="0",RIGHT(G320,LEN(G320)-1)&amp;LEFT(G320,1),G320)</f>
        <v>8426517</v>
      </c>
      <c r="I320" s="1">
        <f t="shared" ref="I320:I328" ca="1" si="159">VALUE(LEFT(H320,1))</f>
        <v>8</v>
      </c>
      <c r="J320" s="1" t="str">
        <f ca="1">IF(M319=3,H320,IF(L319=2,H320,IF(AND(INT(RAND()*2)=0,K319-H320&gt;=0),H320*(-1),H320)))</f>
        <v>8426517</v>
      </c>
      <c r="K320" s="31">
        <f ca="1">K319+J320</f>
        <v>14913907</v>
      </c>
      <c r="L320" s="29">
        <f t="shared" ref="L320:L328" ca="1" si="160">IF(J320&lt;0,L319+1,0)</f>
        <v>0</v>
      </c>
      <c r="M320" s="1">
        <f ca="1">IF(J320&lt;0,M319+1,M319)</f>
        <v>3</v>
      </c>
      <c r="N320" s="34" t="str">
        <f t="shared" ref="N320:N328" ca="1" si="161">IF(D320=1,V320,J320)</f>
        <v>8426517</v>
      </c>
      <c r="O320" s="37" t="s">
        <v>1248</v>
      </c>
      <c r="P320" s="1" t="str">
        <f t="shared" ref="P320:P325" ca="1" si="162">$H320</f>
        <v>8426517</v>
      </c>
      <c r="Q320" s="31">
        <f t="shared" ref="Q320:Q328" ca="1" si="163">IF(AND(VALUE(LEFT(P320,1))&gt;=7,S319&lt;3),P320*-1,P320*1)</f>
        <v>-8426517</v>
      </c>
      <c r="R320" s="31">
        <f t="shared" ca="1" si="156"/>
        <v>-8426517</v>
      </c>
      <c r="S320" s="1">
        <f ca="1">IF(Q320&lt;0,S319+1,S319)</f>
        <v>1</v>
      </c>
      <c r="T320" s="1">
        <f t="shared" ca="1" si="157"/>
        <v>0</v>
      </c>
      <c r="U320" s="1">
        <f t="shared" ref="U320:U328" ca="1" si="164">INT(RAND()*4+1)</f>
        <v>1</v>
      </c>
      <c r="V320" s="31">
        <f t="shared" ref="V320:V328" ca="1" si="165">IF(T320&gt;=5,U320&amp;RIGHT(R320,LEN(R320)-1),R320)</f>
        <v>-8426517</v>
      </c>
    </row>
    <row r="321" spans="1:22">
      <c r="A321" s="1" t="s">
        <v>692</v>
      </c>
      <c r="D321" s="1">
        <f t="shared" ref="D321:D328" ca="1" si="166">D320</f>
        <v>0</v>
      </c>
      <c r="E321" s="1">
        <v>3</v>
      </c>
      <c r="F321" s="1">
        <v>7</v>
      </c>
      <c r="G321" s="1" t="str">
        <f t="shared" ca="1" si="155"/>
        <v>6204395</v>
      </c>
      <c r="H321" s="1" t="str">
        <f t="shared" ca="1" si="158"/>
        <v>6204395</v>
      </c>
      <c r="I321" s="1">
        <f t="shared" ca="1" si="159"/>
        <v>6</v>
      </c>
      <c r="J321" s="1" t="str">
        <f ca="1">IF(M320=3,H321,IF(L320=2,H321,IF(AND(INT(RAND()*2)=0,K320-H321&gt;=0),H321*(-1),H321)))</f>
        <v>6204395</v>
      </c>
      <c r="K321" s="31">
        <f t="shared" ref="K321:K329" ca="1" si="167">K320+J321</f>
        <v>21118302</v>
      </c>
      <c r="L321" s="29">
        <f t="shared" ca="1" si="160"/>
        <v>0</v>
      </c>
      <c r="M321" s="1">
        <f t="shared" ref="M321:M328" ca="1" si="168">IF(J321&lt;0,M320+1,M320)</f>
        <v>3</v>
      </c>
      <c r="N321" s="34" t="str">
        <f t="shared" ca="1" si="161"/>
        <v>6204395</v>
      </c>
      <c r="O321" s="37" t="s">
        <v>1249</v>
      </c>
      <c r="P321" s="1" t="str">
        <f t="shared" ca="1" si="162"/>
        <v>6204395</v>
      </c>
      <c r="Q321" s="31">
        <f t="shared" ca="1" si="163"/>
        <v>6204395</v>
      </c>
      <c r="R321" s="31">
        <f t="shared" ca="1" si="156"/>
        <v>6204395</v>
      </c>
      <c r="S321" s="1">
        <f t="shared" ref="S321:S328" ca="1" si="169">IF(Q321&lt;0,S320+1,S320)</f>
        <v>1</v>
      </c>
      <c r="T321" s="1">
        <f t="shared" ca="1" si="157"/>
        <v>6</v>
      </c>
      <c r="U321" s="1">
        <f t="shared" ca="1" si="164"/>
        <v>2</v>
      </c>
      <c r="V321" s="31" t="str">
        <f t="shared" ca="1" si="165"/>
        <v>2204395</v>
      </c>
    </row>
    <row r="322" spans="1:22">
      <c r="A322" s="1" t="s">
        <v>693</v>
      </c>
      <c r="D322" s="1">
        <f t="shared" ca="1" si="166"/>
        <v>0</v>
      </c>
      <c r="E322" s="1">
        <v>4</v>
      </c>
      <c r="F322" s="1">
        <v>7</v>
      </c>
      <c r="G322" s="1" t="str">
        <f t="shared" ca="1" si="155"/>
        <v>3971062</v>
      </c>
      <c r="H322" s="1" t="str">
        <f t="shared" ca="1" si="158"/>
        <v>3971062</v>
      </c>
      <c r="I322" s="1">
        <f t="shared" ca="1" si="159"/>
        <v>3</v>
      </c>
      <c r="J322" s="1" t="str">
        <f ca="1">IF(M321=3,H322,IF(L321=2,H322,IF(AND(INT(RAND()*2)=0,K321-H322&gt;=0),H322*(-1),H322)))</f>
        <v>3971062</v>
      </c>
      <c r="K322" s="31">
        <f t="shared" ca="1" si="167"/>
        <v>25089364</v>
      </c>
      <c r="L322" s="29">
        <f t="shared" ca="1" si="160"/>
        <v>0</v>
      </c>
      <c r="M322" s="1">
        <f t="shared" ca="1" si="168"/>
        <v>3</v>
      </c>
      <c r="N322" s="34" t="str">
        <f t="shared" ca="1" si="161"/>
        <v>3971062</v>
      </c>
      <c r="O322" s="37" t="s">
        <v>1250</v>
      </c>
      <c r="P322" s="1" t="str">
        <f t="shared" ca="1" si="162"/>
        <v>3971062</v>
      </c>
      <c r="Q322" s="31">
        <f t="shared" ca="1" si="163"/>
        <v>3971062</v>
      </c>
      <c r="R322" s="31">
        <f t="shared" ca="1" si="156"/>
        <v>3971062</v>
      </c>
      <c r="S322" s="1">
        <f t="shared" ca="1" si="169"/>
        <v>1</v>
      </c>
      <c r="T322" s="1">
        <f t="shared" ca="1" si="157"/>
        <v>3</v>
      </c>
      <c r="U322" s="1">
        <f t="shared" ca="1" si="164"/>
        <v>3</v>
      </c>
      <c r="V322" s="31">
        <f t="shared" ca="1" si="165"/>
        <v>3971062</v>
      </c>
    </row>
    <row r="323" spans="1:22">
      <c r="A323" s="1" t="s">
        <v>694</v>
      </c>
      <c r="D323" s="1">
        <f t="shared" ca="1" si="166"/>
        <v>0</v>
      </c>
      <c r="E323" s="1">
        <v>5</v>
      </c>
      <c r="F323" s="1">
        <v>7</v>
      </c>
      <c r="G323" s="1" t="str">
        <f t="shared" ca="1" si="155"/>
        <v>2860951</v>
      </c>
      <c r="H323" s="1" t="str">
        <f t="shared" ca="1" si="158"/>
        <v>2860951</v>
      </c>
      <c r="I323" s="1">
        <f t="shared" ca="1" si="159"/>
        <v>2</v>
      </c>
      <c r="J323" s="30" t="str">
        <f ca="1">IF(OR(M322=3,L322=2,M322=2),H323,IF(AND(INT(RAND()*2)=0,K322-H323&gt;=0),H323*(-1),H323))</f>
        <v>2860951</v>
      </c>
      <c r="K323" s="31">
        <f t="shared" ca="1" si="167"/>
        <v>27950315</v>
      </c>
      <c r="L323" s="29">
        <f t="shared" ca="1" si="160"/>
        <v>0</v>
      </c>
      <c r="M323" s="1">
        <f t="shared" ca="1" si="168"/>
        <v>3</v>
      </c>
      <c r="N323" s="34" t="str">
        <f t="shared" ca="1" si="161"/>
        <v>2860951</v>
      </c>
      <c r="O323" s="37" t="s">
        <v>1251</v>
      </c>
      <c r="P323" s="1" t="str">
        <f t="shared" ca="1" si="162"/>
        <v>2860951</v>
      </c>
      <c r="Q323" s="31">
        <f t="shared" ca="1" si="163"/>
        <v>2860951</v>
      </c>
      <c r="R323" s="31">
        <f t="shared" ca="1" si="156"/>
        <v>2860951</v>
      </c>
      <c r="S323" s="1">
        <f t="shared" ca="1" si="169"/>
        <v>1</v>
      </c>
      <c r="T323" s="1">
        <f t="shared" ca="1" si="157"/>
        <v>2</v>
      </c>
      <c r="U323" s="1">
        <f t="shared" ca="1" si="164"/>
        <v>2</v>
      </c>
      <c r="V323" s="31">
        <f t="shared" ca="1" si="165"/>
        <v>2860951</v>
      </c>
    </row>
    <row r="324" spans="1:22">
      <c r="A324" s="1" t="s">
        <v>695</v>
      </c>
      <c r="D324" s="1">
        <f t="shared" ca="1" si="166"/>
        <v>0</v>
      </c>
      <c r="E324" s="1">
        <v>6</v>
      </c>
      <c r="F324" s="1">
        <v>7</v>
      </c>
      <c r="G324" s="1" t="str">
        <f t="shared" ca="1" si="155"/>
        <v>9537628</v>
      </c>
      <c r="H324" s="1" t="str">
        <f t="shared" ca="1" si="158"/>
        <v>9537628</v>
      </c>
      <c r="I324" s="1">
        <f t="shared" ca="1" si="159"/>
        <v>9</v>
      </c>
      <c r="J324" s="30" t="str">
        <f ca="1">IF(OR(M323=3,L323=2,M323=2),H324,IF(AND(INT(RAND()*2)=0,K323-H324&gt;=0),H324*(-1),H324))</f>
        <v>9537628</v>
      </c>
      <c r="K324" s="31">
        <f t="shared" ca="1" si="167"/>
        <v>37487943</v>
      </c>
      <c r="L324" s="29">
        <f t="shared" ca="1" si="160"/>
        <v>0</v>
      </c>
      <c r="M324" s="1">
        <f t="shared" ca="1" si="168"/>
        <v>3</v>
      </c>
      <c r="N324" s="34" t="str">
        <f t="shared" ca="1" si="161"/>
        <v>9537628</v>
      </c>
      <c r="O324" s="37" t="s">
        <v>1252</v>
      </c>
      <c r="P324" s="1" t="str">
        <f t="shared" ca="1" si="162"/>
        <v>9537628</v>
      </c>
      <c r="Q324" s="31">
        <f t="shared" ca="1" si="163"/>
        <v>-9537628</v>
      </c>
      <c r="R324" s="31">
        <f t="shared" ca="1" si="156"/>
        <v>-9537628</v>
      </c>
      <c r="S324" s="1">
        <f t="shared" ca="1" si="169"/>
        <v>2</v>
      </c>
      <c r="T324" s="1">
        <f t="shared" ca="1" si="157"/>
        <v>0</v>
      </c>
      <c r="U324" s="1">
        <f t="shared" ca="1" si="164"/>
        <v>2</v>
      </c>
      <c r="V324" s="31">
        <f t="shared" ca="1" si="165"/>
        <v>-9537628</v>
      </c>
    </row>
    <row r="325" spans="1:22">
      <c r="A325" s="1" t="s">
        <v>696</v>
      </c>
      <c r="D325" s="1">
        <f t="shared" ca="1" si="166"/>
        <v>0</v>
      </c>
      <c r="E325" s="1">
        <v>7</v>
      </c>
      <c r="F325" s="1">
        <v>7</v>
      </c>
      <c r="G325" s="1" t="str">
        <f t="shared" ca="1" si="155"/>
        <v>5193284</v>
      </c>
      <c r="H325" s="1" t="str">
        <f t="shared" ca="1" si="158"/>
        <v>5193284</v>
      </c>
      <c r="I325" s="1">
        <f t="shared" ca="1" si="159"/>
        <v>5</v>
      </c>
      <c r="J325" s="30" t="str">
        <f ca="1">IF(OR(M324=3,L324=2,M324=2),H325,IF(AND(INT(RAND()*2)=0,K324-H325&gt;=0),H325*(-1),H325))</f>
        <v>5193284</v>
      </c>
      <c r="K325" s="31">
        <f t="shared" ca="1" si="167"/>
        <v>42681227</v>
      </c>
      <c r="L325" s="29">
        <f t="shared" ca="1" si="160"/>
        <v>0</v>
      </c>
      <c r="M325" s="1">
        <f t="shared" ca="1" si="168"/>
        <v>3</v>
      </c>
      <c r="N325" s="34" t="str">
        <f t="shared" ca="1" si="161"/>
        <v>5193284</v>
      </c>
      <c r="O325" s="37" t="s">
        <v>1253</v>
      </c>
      <c r="P325" s="1" t="str">
        <f t="shared" ca="1" si="162"/>
        <v>5193284</v>
      </c>
      <c r="Q325" s="31">
        <f t="shared" ca="1" si="163"/>
        <v>5193284</v>
      </c>
      <c r="R325" s="31">
        <f t="shared" ca="1" si="156"/>
        <v>5193284</v>
      </c>
      <c r="S325" s="1">
        <f t="shared" ca="1" si="169"/>
        <v>2</v>
      </c>
      <c r="T325" s="1">
        <f t="shared" ca="1" si="157"/>
        <v>5</v>
      </c>
      <c r="U325" s="1">
        <f t="shared" ca="1" si="164"/>
        <v>2</v>
      </c>
      <c r="V325" s="31" t="str">
        <f t="shared" ca="1" si="165"/>
        <v>2193284</v>
      </c>
    </row>
    <row r="326" spans="1:22">
      <c r="A326" s="1" t="s">
        <v>697</v>
      </c>
      <c r="D326" s="1">
        <f t="shared" ca="1" si="166"/>
        <v>0</v>
      </c>
      <c r="E326" s="1">
        <v>8</v>
      </c>
      <c r="F326" s="1">
        <v>7</v>
      </c>
      <c r="G326" s="1" t="str">
        <f t="shared" ca="1" si="155"/>
        <v>4082173</v>
      </c>
      <c r="H326" s="1" t="str">
        <f t="shared" ca="1" si="158"/>
        <v>4082173</v>
      </c>
      <c r="I326" s="1">
        <f t="shared" ca="1" si="159"/>
        <v>4</v>
      </c>
      <c r="J326" s="30" t="str">
        <f ca="1">IF(OR(M325=3,L325=2),H326,IF(OR(AND(INT(RAND()*2)=0,K325-H326&gt;=0),M325&lt;=2),H326*(-1),H326))</f>
        <v>4082173</v>
      </c>
      <c r="K326" s="31">
        <f t="shared" ca="1" si="167"/>
        <v>46763400</v>
      </c>
      <c r="L326" s="29">
        <f t="shared" ca="1" si="160"/>
        <v>0</v>
      </c>
      <c r="M326" s="1">
        <f t="shared" ca="1" si="168"/>
        <v>3</v>
      </c>
      <c r="N326" s="34" t="str">
        <f t="shared" ca="1" si="161"/>
        <v>4082173</v>
      </c>
      <c r="O326" s="37" t="s">
        <v>1254</v>
      </c>
      <c r="P326" s="1" t="str">
        <f ca="1">IF(AND($I319&gt;=7,$I328&gt;=7,$I327&gt;=7),$H319,$H326)</f>
        <v>4082173</v>
      </c>
      <c r="Q326" s="31">
        <f t="shared" ca="1" si="163"/>
        <v>4082173</v>
      </c>
      <c r="R326" s="31">
        <f t="shared" ca="1" si="156"/>
        <v>4082173</v>
      </c>
      <c r="S326" s="1">
        <f t="shared" ca="1" si="169"/>
        <v>2</v>
      </c>
      <c r="T326" s="1">
        <f t="shared" ca="1" si="157"/>
        <v>4</v>
      </c>
      <c r="U326" s="1">
        <f t="shared" ca="1" si="164"/>
        <v>3</v>
      </c>
      <c r="V326" s="31">
        <f t="shared" ca="1" si="165"/>
        <v>4082173</v>
      </c>
    </row>
    <row r="327" spans="1:22">
      <c r="A327" s="1" t="s">
        <v>698</v>
      </c>
      <c r="D327" s="1">
        <f t="shared" ca="1" si="166"/>
        <v>0</v>
      </c>
      <c r="E327" s="1">
        <v>9</v>
      </c>
      <c r="F327" s="1">
        <v>7</v>
      </c>
      <c r="G327" s="1" t="str">
        <f t="shared" ca="1" si="155"/>
        <v>7315406</v>
      </c>
      <c r="H327" s="1" t="str">
        <f t="shared" ca="1" si="158"/>
        <v>7315406</v>
      </c>
      <c r="I327" s="1">
        <f t="shared" ca="1" si="159"/>
        <v>7</v>
      </c>
      <c r="J327" s="30" t="str">
        <f ca="1">IF(M326=3,H327,IF(OR(AND(INT(RAND()*2)=0,K326-H327&gt;=0),M326=2),H327*(-1),H327))</f>
        <v>7315406</v>
      </c>
      <c r="K327" s="31">
        <f t="shared" ca="1" si="167"/>
        <v>54078806</v>
      </c>
      <c r="L327" s="29">
        <f t="shared" ca="1" si="160"/>
        <v>0</v>
      </c>
      <c r="M327" s="1">
        <f t="shared" ca="1" si="168"/>
        <v>3</v>
      </c>
      <c r="N327" s="34" t="str">
        <f t="shared" ca="1" si="161"/>
        <v>7315406</v>
      </c>
      <c r="O327" s="37" t="s">
        <v>1255</v>
      </c>
      <c r="P327" s="1" t="str">
        <f ca="1">IF(AND($I319&gt;=7,$I328&gt;=7,$I327&lt;7),$H319,$H327)</f>
        <v>7315406</v>
      </c>
      <c r="Q327" s="31">
        <f t="shared" ca="1" si="163"/>
        <v>-7315406</v>
      </c>
      <c r="R327" s="31">
        <f t="shared" ca="1" si="156"/>
        <v>-7315406</v>
      </c>
      <c r="S327" s="1">
        <f t="shared" ca="1" si="169"/>
        <v>3</v>
      </c>
      <c r="T327" s="1">
        <f t="shared" ca="1" si="157"/>
        <v>0</v>
      </c>
      <c r="U327" s="1">
        <f t="shared" ca="1" si="164"/>
        <v>1</v>
      </c>
      <c r="V327" s="31">
        <f t="shared" ca="1" si="165"/>
        <v>-7315406</v>
      </c>
    </row>
    <row r="328" spans="1:22">
      <c r="A328" s="1" t="s">
        <v>699</v>
      </c>
      <c r="D328" s="1">
        <f t="shared" ca="1" si="166"/>
        <v>0</v>
      </c>
      <c r="E328" s="1">
        <v>10</v>
      </c>
      <c r="F328" s="1">
        <v>7</v>
      </c>
      <c r="G328" s="1" t="str">
        <f t="shared" ca="1" si="155"/>
        <v>1759840</v>
      </c>
      <c r="H328" s="1" t="str">
        <f t="shared" ca="1" si="158"/>
        <v>1759840</v>
      </c>
      <c r="I328" s="1">
        <f t="shared" ca="1" si="159"/>
        <v>1</v>
      </c>
      <c r="J328" s="30" t="str">
        <f ca="1">IF(M327=3,H328,IF(OR(AND(INT(RAND()*2)=0,K327-H328&gt;=0),M327=2),H328*(-1),H328))</f>
        <v>1759840</v>
      </c>
      <c r="K328" s="31">
        <f t="shared" ca="1" si="167"/>
        <v>55838646</v>
      </c>
      <c r="L328" s="29">
        <f t="shared" ca="1" si="160"/>
        <v>0</v>
      </c>
      <c r="M328" s="1">
        <f t="shared" ca="1" si="168"/>
        <v>3</v>
      </c>
      <c r="N328" s="34" t="str">
        <f t="shared" ca="1" si="161"/>
        <v>1759840</v>
      </c>
      <c r="O328" s="37" t="s">
        <v>1256</v>
      </c>
      <c r="P328" s="1" t="str">
        <f ca="1">IF(AND($I319&gt;=7,$I328&lt;7),$H319,$H328)</f>
        <v>1759840</v>
      </c>
      <c r="Q328" s="31">
        <f t="shared" ca="1" si="163"/>
        <v>1759840</v>
      </c>
      <c r="R328" s="31">
        <f t="shared" ca="1" si="156"/>
        <v>1759840</v>
      </c>
      <c r="S328" s="1">
        <f t="shared" ca="1" si="169"/>
        <v>3</v>
      </c>
      <c r="T328" s="1">
        <f t="shared" ca="1" si="157"/>
        <v>1</v>
      </c>
      <c r="U328" s="1">
        <f t="shared" ca="1" si="164"/>
        <v>4</v>
      </c>
      <c r="V328" s="31">
        <f t="shared" ca="1" si="165"/>
        <v>1759840</v>
      </c>
    </row>
    <row r="329" spans="1:22">
      <c r="D329" s="1">
        <f ca="1">SUM(D319:D328)+D314</f>
        <v>0</v>
      </c>
      <c r="K329" s="31">
        <f t="shared" ca="1" si="167"/>
        <v>55838646</v>
      </c>
      <c r="O329" s="37"/>
      <c r="Q329" s="31">
        <f ca="1">SUM(Q319:Q328)</f>
        <v>5279544</v>
      </c>
      <c r="R329" s="31">
        <f ca="1">SUM(R319:R328)</f>
        <v>5279544</v>
      </c>
      <c r="V329" s="31">
        <f ca="1">SUM(V319:V328)</f>
        <v>-12605525</v>
      </c>
    </row>
    <row r="330" spans="1:22">
      <c r="O330" s="37"/>
    </row>
    <row r="331" spans="1:22">
      <c r="A331" s="22" t="s">
        <v>364</v>
      </c>
      <c r="F331" s="1" t="s">
        <v>451</v>
      </c>
      <c r="O331" s="37"/>
    </row>
    <row r="332" spans="1:22">
      <c r="F332" s="1">
        <f>MAX(F334:F343)</f>
        <v>7</v>
      </c>
      <c r="O332" s="37"/>
    </row>
    <row r="333" spans="1:22">
      <c r="A333" s="1" t="s">
        <v>440</v>
      </c>
      <c r="B333" s="1" t="s">
        <v>441</v>
      </c>
      <c r="E333" s="1" t="s">
        <v>396</v>
      </c>
      <c r="F333" s="1" t="s">
        <v>444</v>
      </c>
      <c r="G333" s="1" t="s">
        <v>337</v>
      </c>
      <c r="H333" s="1" t="s">
        <v>338</v>
      </c>
      <c r="I333" s="1" t="s">
        <v>342</v>
      </c>
      <c r="J333" s="1" t="s">
        <v>339</v>
      </c>
      <c r="K333" s="31" t="s">
        <v>343</v>
      </c>
      <c r="L333" s="27" t="s">
        <v>344</v>
      </c>
      <c r="M333" s="27" t="s">
        <v>345</v>
      </c>
      <c r="N333" s="33"/>
      <c r="O333" s="36"/>
      <c r="P333" s="17" t="s">
        <v>346</v>
      </c>
    </row>
    <row r="334" spans="1:22">
      <c r="A334" s="1" t="s">
        <v>700</v>
      </c>
      <c r="C334" s="1">
        <f ca="1">IF(C319=3,0,3)</f>
        <v>0</v>
      </c>
      <c r="D334" s="1">
        <f ca="1">IF(AND(C334=0,D329=0),INT(RAND()*2),0)</f>
        <v>1</v>
      </c>
      <c r="E334" s="1">
        <v>1</v>
      </c>
      <c r="F334" s="1">
        <v>7</v>
      </c>
      <c r="G334" s="1" t="str">
        <f t="shared" ref="G334:G343" ca="1" si="170">IF(LEFT(A334,F334)="0",INT(RAND()*9+1),LEFT(A334,F334))</f>
        <v>5061432</v>
      </c>
      <c r="H334" s="1" t="str">
        <f ca="1">IF(LEFT(G334,1)="0",RIGHT(G334,LEN(G334)-1)&amp;LEFT(G334,1),G334)</f>
        <v>5061432</v>
      </c>
      <c r="I334" s="1">
        <f ca="1">VALUE(LEFT(H334,1))</f>
        <v>5</v>
      </c>
      <c r="J334" s="1" t="str">
        <f ca="1">H334</f>
        <v>5061432</v>
      </c>
      <c r="K334" s="31" t="str">
        <f ca="1">J334</f>
        <v>5061432</v>
      </c>
      <c r="L334" s="29"/>
      <c r="M334" s="1">
        <f ca="1">C334</f>
        <v>0</v>
      </c>
      <c r="N334" s="34" t="str">
        <f ca="1">IF(D334=1,V334,J334)</f>
        <v>1061432</v>
      </c>
      <c r="O334" s="37" t="s">
        <v>1257</v>
      </c>
      <c r="P334" s="1" t="str">
        <f ca="1">IF($I334&lt;7,$H334,IF($I343&lt;7,$H343,IF($I342&lt;7,$H342,$H341)))</f>
        <v>5061432</v>
      </c>
      <c r="Q334" s="31">
        <f ca="1">IF(AND(VALUE(LEFT(P334,1))&gt;=7,S333&lt;3),P334*-1,P334*1)</f>
        <v>5061432</v>
      </c>
      <c r="R334" s="31">
        <f t="shared" ref="R334:R343" ca="1" si="171">Q334</f>
        <v>5061432</v>
      </c>
      <c r="S334" s="1">
        <f ca="1">IF(Q334&lt;0,1,0)</f>
        <v>0</v>
      </c>
      <c r="T334" s="1">
        <f t="shared" ref="T334:T343" ca="1" si="172">IF(R334&gt;=0,VALUE(LEFT(R334,1)),0)</f>
        <v>5</v>
      </c>
      <c r="U334" s="1">
        <f ca="1">INT(RAND()*4+1)</f>
        <v>1</v>
      </c>
      <c r="V334" s="31" t="str">
        <f ca="1">IF(T334&gt;=5,U334&amp;RIGHT(R334,LEN(R334)-1),R334)</f>
        <v>1061432</v>
      </c>
    </row>
    <row r="335" spans="1:22">
      <c r="A335" s="1" t="s">
        <v>701</v>
      </c>
      <c r="D335" s="1">
        <f ca="1">D334</f>
        <v>1</v>
      </c>
      <c r="E335" s="1">
        <v>2</v>
      </c>
      <c r="F335" s="1">
        <v>7</v>
      </c>
      <c r="G335" s="1" t="str">
        <f t="shared" ca="1" si="170"/>
        <v>4950321</v>
      </c>
      <c r="H335" s="1" t="str">
        <f t="shared" ref="H335:H343" ca="1" si="173">IF(LEFT(G335,1)="0",RIGHT(G335,LEN(G335)-1)&amp;LEFT(G335,1),G335)</f>
        <v>4950321</v>
      </c>
      <c r="I335" s="1">
        <f t="shared" ref="I335:I343" ca="1" si="174">VALUE(LEFT(H335,1))</f>
        <v>4</v>
      </c>
      <c r="J335" s="1">
        <f ca="1">IF(M334=3,H335,IF(L334=2,H335,IF(AND(INT(RAND()*2)=0,K334-H335&gt;=0),H335*(-1),H335)))</f>
        <v>-4950321</v>
      </c>
      <c r="K335" s="31">
        <f ca="1">K334+J335</f>
        <v>111111</v>
      </c>
      <c r="L335" s="29">
        <f t="shared" ref="L335:L343" ca="1" si="175">IF(J335&lt;0,L334+1,0)</f>
        <v>1</v>
      </c>
      <c r="M335" s="1">
        <f ca="1">IF(J335&lt;0,M334+1,M334)</f>
        <v>1</v>
      </c>
      <c r="N335" s="34">
        <f t="shared" ref="N335:N343" ca="1" si="176">IF(D335=1,V335,J335)</f>
        <v>4950321</v>
      </c>
      <c r="O335" s="37">
        <v>4950321</v>
      </c>
      <c r="P335" s="1" t="str">
        <f t="shared" ref="P335:P340" ca="1" si="177">$H335</f>
        <v>4950321</v>
      </c>
      <c r="Q335" s="31">
        <f t="shared" ref="Q335:Q343" ca="1" si="178">IF(AND(VALUE(LEFT(P335,1))&gt;=7,S334&lt;3),P335*-1,P335*1)</f>
        <v>4950321</v>
      </c>
      <c r="R335" s="31">
        <f t="shared" ca="1" si="171"/>
        <v>4950321</v>
      </c>
      <c r="S335" s="1">
        <f ca="1">IF(Q335&lt;0,S334+1,S334)</f>
        <v>0</v>
      </c>
      <c r="T335" s="1">
        <f t="shared" ca="1" si="172"/>
        <v>4</v>
      </c>
      <c r="U335" s="1">
        <f t="shared" ref="U335:U343" ca="1" si="179">INT(RAND()*4+1)</f>
        <v>1</v>
      </c>
      <c r="V335" s="31">
        <f t="shared" ref="V335:V343" ca="1" si="180">IF(T335&gt;=5,U335&amp;RIGHT(R335,LEN(R335)-1),R335)</f>
        <v>4950321</v>
      </c>
    </row>
    <row r="336" spans="1:22">
      <c r="A336" s="1" t="s">
        <v>702</v>
      </c>
      <c r="D336" s="1">
        <f t="shared" ref="D336:D343" ca="1" si="181">D335</f>
        <v>1</v>
      </c>
      <c r="E336" s="1">
        <v>3</v>
      </c>
      <c r="F336" s="1">
        <v>7</v>
      </c>
      <c r="G336" s="1" t="str">
        <f t="shared" ca="1" si="170"/>
        <v>0516987</v>
      </c>
      <c r="H336" s="1" t="str">
        <f t="shared" ca="1" si="173"/>
        <v>5169870</v>
      </c>
      <c r="I336" s="1">
        <f t="shared" ca="1" si="174"/>
        <v>5</v>
      </c>
      <c r="J336" s="1" t="str">
        <f ca="1">IF(M335=3,H336,IF(L335=2,H336,IF(AND(INT(RAND()*2)=0,K335-H336&gt;=0),H336*(-1),H336)))</f>
        <v>5169870</v>
      </c>
      <c r="K336" s="31">
        <f t="shared" ref="K336:K344" ca="1" si="182">K335+J336</f>
        <v>5280981</v>
      </c>
      <c r="L336" s="29">
        <f t="shared" ca="1" si="175"/>
        <v>0</v>
      </c>
      <c r="M336" s="1">
        <f t="shared" ref="M336:M343" ca="1" si="183">IF(J336&lt;0,M335+1,M335)</f>
        <v>1</v>
      </c>
      <c r="N336" s="34" t="str">
        <f t="shared" ca="1" si="176"/>
        <v>3169870</v>
      </c>
      <c r="O336" s="37" t="s">
        <v>1258</v>
      </c>
      <c r="P336" s="1" t="str">
        <f t="shared" ca="1" si="177"/>
        <v>5169870</v>
      </c>
      <c r="Q336" s="31">
        <f t="shared" ca="1" si="178"/>
        <v>5169870</v>
      </c>
      <c r="R336" s="31">
        <f t="shared" ca="1" si="171"/>
        <v>5169870</v>
      </c>
      <c r="S336" s="1">
        <f t="shared" ref="S336:S343" ca="1" si="184">IF(Q336&lt;0,S335+1,S335)</f>
        <v>0</v>
      </c>
      <c r="T336" s="1">
        <f t="shared" ca="1" si="172"/>
        <v>5</v>
      </c>
      <c r="U336" s="1">
        <f t="shared" ca="1" si="179"/>
        <v>3</v>
      </c>
      <c r="V336" s="31" t="str">
        <f t="shared" ca="1" si="180"/>
        <v>3169870</v>
      </c>
    </row>
    <row r="337" spans="1:22">
      <c r="A337" s="1" t="s">
        <v>703</v>
      </c>
      <c r="D337" s="1">
        <f t="shared" ca="1" si="181"/>
        <v>1</v>
      </c>
      <c r="E337" s="1">
        <v>4</v>
      </c>
      <c r="F337" s="1">
        <v>7</v>
      </c>
      <c r="G337" s="1" t="str">
        <f t="shared" ca="1" si="170"/>
        <v>7283654</v>
      </c>
      <c r="H337" s="1" t="str">
        <f t="shared" ca="1" si="173"/>
        <v>7283654</v>
      </c>
      <c r="I337" s="1">
        <f t="shared" ca="1" si="174"/>
        <v>7</v>
      </c>
      <c r="J337" s="1" t="str">
        <f ca="1">IF(M336=3,H337,IF(L336=2,H337,IF(AND(INT(RAND()*2)=0,K336-H337&gt;=0),H337*(-1),H337)))</f>
        <v>7283654</v>
      </c>
      <c r="K337" s="31">
        <f t="shared" ca="1" si="182"/>
        <v>12564635</v>
      </c>
      <c r="L337" s="29">
        <f t="shared" ca="1" si="175"/>
        <v>0</v>
      </c>
      <c r="M337" s="1">
        <f t="shared" ca="1" si="183"/>
        <v>1</v>
      </c>
      <c r="N337" s="34">
        <f t="shared" ca="1" si="176"/>
        <v>-7283654</v>
      </c>
      <c r="O337" s="37">
        <v>-7283654</v>
      </c>
      <c r="P337" s="1" t="str">
        <f t="shared" ca="1" si="177"/>
        <v>7283654</v>
      </c>
      <c r="Q337" s="31">
        <f t="shared" ca="1" si="178"/>
        <v>-7283654</v>
      </c>
      <c r="R337" s="31">
        <f t="shared" ca="1" si="171"/>
        <v>-7283654</v>
      </c>
      <c r="S337" s="1">
        <f t="shared" ca="1" si="184"/>
        <v>1</v>
      </c>
      <c r="T337" s="1">
        <f t="shared" ca="1" si="172"/>
        <v>0</v>
      </c>
      <c r="U337" s="1">
        <f t="shared" ca="1" si="179"/>
        <v>3</v>
      </c>
      <c r="V337" s="31">
        <f t="shared" ca="1" si="180"/>
        <v>-7283654</v>
      </c>
    </row>
    <row r="338" spans="1:22">
      <c r="A338" s="1" t="s">
        <v>704</v>
      </c>
      <c r="D338" s="1">
        <f t="shared" ca="1" si="181"/>
        <v>1</v>
      </c>
      <c r="E338" s="1">
        <v>5</v>
      </c>
      <c r="F338" s="1">
        <v>7</v>
      </c>
      <c r="G338" s="1" t="str">
        <f t="shared" ca="1" si="170"/>
        <v>3849210</v>
      </c>
      <c r="H338" s="1" t="str">
        <f t="shared" ca="1" si="173"/>
        <v>3849210</v>
      </c>
      <c r="I338" s="1">
        <f t="shared" ca="1" si="174"/>
        <v>3</v>
      </c>
      <c r="J338" s="30" t="str">
        <f ca="1">IF(OR(M337=3,L337=2,M337=2),H338,IF(AND(INT(RAND()*2)=0,K337-H338&gt;=0),H338*(-1),H338))</f>
        <v>3849210</v>
      </c>
      <c r="K338" s="31">
        <f t="shared" ca="1" si="182"/>
        <v>16413845</v>
      </c>
      <c r="L338" s="29">
        <f t="shared" ca="1" si="175"/>
        <v>0</v>
      </c>
      <c r="M338" s="1">
        <f t="shared" ca="1" si="183"/>
        <v>1</v>
      </c>
      <c r="N338" s="34">
        <f t="shared" ca="1" si="176"/>
        <v>3849210</v>
      </c>
      <c r="O338" s="37">
        <v>3849210</v>
      </c>
      <c r="P338" s="1" t="str">
        <f t="shared" ca="1" si="177"/>
        <v>3849210</v>
      </c>
      <c r="Q338" s="31">
        <f t="shared" ca="1" si="178"/>
        <v>3849210</v>
      </c>
      <c r="R338" s="31">
        <f t="shared" ca="1" si="171"/>
        <v>3849210</v>
      </c>
      <c r="S338" s="1">
        <f t="shared" ca="1" si="184"/>
        <v>1</v>
      </c>
      <c r="T338" s="1">
        <f t="shared" ca="1" si="172"/>
        <v>3</v>
      </c>
      <c r="U338" s="1">
        <f t="shared" ca="1" si="179"/>
        <v>2</v>
      </c>
      <c r="V338" s="31">
        <f t="shared" ca="1" si="180"/>
        <v>3849210</v>
      </c>
    </row>
    <row r="339" spans="1:22">
      <c r="A339" s="1" t="s">
        <v>705</v>
      </c>
      <c r="D339" s="1">
        <f t="shared" ca="1" si="181"/>
        <v>1</v>
      </c>
      <c r="E339" s="1">
        <v>6</v>
      </c>
      <c r="F339" s="1">
        <v>7</v>
      </c>
      <c r="G339" s="1" t="str">
        <f t="shared" ca="1" si="170"/>
        <v>8394765</v>
      </c>
      <c r="H339" s="1" t="str">
        <f t="shared" ca="1" si="173"/>
        <v>8394765</v>
      </c>
      <c r="I339" s="1">
        <f t="shared" ca="1" si="174"/>
        <v>8</v>
      </c>
      <c r="J339" s="30" t="str">
        <f ca="1">IF(OR(M338=3,L338=2,M338=2),H339,IF(AND(INT(RAND()*2)=0,K338-H339&gt;=0),H339*(-1),H339))</f>
        <v>8394765</v>
      </c>
      <c r="K339" s="31">
        <f t="shared" ca="1" si="182"/>
        <v>24808610</v>
      </c>
      <c r="L339" s="29">
        <f t="shared" ca="1" si="175"/>
        <v>0</v>
      </c>
      <c r="M339" s="1">
        <f t="shared" ca="1" si="183"/>
        <v>1</v>
      </c>
      <c r="N339" s="34">
        <f t="shared" ca="1" si="176"/>
        <v>-8394765</v>
      </c>
      <c r="O339" s="37">
        <v>-8394765</v>
      </c>
      <c r="P339" s="1" t="str">
        <f t="shared" ca="1" si="177"/>
        <v>8394765</v>
      </c>
      <c r="Q339" s="31">
        <f t="shared" ca="1" si="178"/>
        <v>-8394765</v>
      </c>
      <c r="R339" s="31">
        <f t="shared" ca="1" si="171"/>
        <v>-8394765</v>
      </c>
      <c r="S339" s="1">
        <f t="shared" ca="1" si="184"/>
        <v>2</v>
      </c>
      <c r="T339" s="1">
        <f t="shared" ca="1" si="172"/>
        <v>0</v>
      </c>
      <c r="U339" s="1">
        <f t="shared" ca="1" si="179"/>
        <v>2</v>
      </c>
      <c r="V339" s="31">
        <f t="shared" ca="1" si="180"/>
        <v>-8394765</v>
      </c>
    </row>
    <row r="340" spans="1:22">
      <c r="A340" s="1" t="s">
        <v>706</v>
      </c>
      <c r="D340" s="1">
        <f t="shared" ca="1" si="181"/>
        <v>1</v>
      </c>
      <c r="E340" s="1">
        <v>7</v>
      </c>
      <c r="F340" s="1">
        <v>7</v>
      </c>
      <c r="G340" s="1" t="str">
        <f t="shared" ca="1" si="170"/>
        <v>6172543</v>
      </c>
      <c r="H340" s="1" t="str">
        <f t="shared" ca="1" si="173"/>
        <v>6172543</v>
      </c>
      <c r="I340" s="1">
        <f t="shared" ca="1" si="174"/>
        <v>6</v>
      </c>
      <c r="J340" s="30" t="str">
        <f ca="1">IF(OR(M339=3,L339=2,M339=2),H340,IF(AND(INT(RAND()*2)=0,K339-H340&gt;=0),H340*(-1),H340))</f>
        <v>6172543</v>
      </c>
      <c r="K340" s="31">
        <f t="shared" ca="1" si="182"/>
        <v>30981153</v>
      </c>
      <c r="L340" s="29">
        <f t="shared" ca="1" si="175"/>
        <v>0</v>
      </c>
      <c r="M340" s="1">
        <f t="shared" ca="1" si="183"/>
        <v>1</v>
      </c>
      <c r="N340" s="34" t="str">
        <f t="shared" ca="1" si="176"/>
        <v>1172543</v>
      </c>
      <c r="O340" s="37" t="s">
        <v>1259</v>
      </c>
      <c r="P340" s="1" t="str">
        <f t="shared" ca="1" si="177"/>
        <v>6172543</v>
      </c>
      <c r="Q340" s="31">
        <f t="shared" ca="1" si="178"/>
        <v>6172543</v>
      </c>
      <c r="R340" s="31">
        <f t="shared" ca="1" si="171"/>
        <v>6172543</v>
      </c>
      <c r="S340" s="1">
        <f t="shared" ca="1" si="184"/>
        <v>2</v>
      </c>
      <c r="T340" s="1">
        <f t="shared" ca="1" si="172"/>
        <v>6</v>
      </c>
      <c r="U340" s="1">
        <f t="shared" ca="1" si="179"/>
        <v>1</v>
      </c>
      <c r="V340" s="31" t="str">
        <f t="shared" ca="1" si="180"/>
        <v>1172543</v>
      </c>
    </row>
    <row r="341" spans="1:22">
      <c r="A341" s="1" t="s">
        <v>707</v>
      </c>
      <c r="D341" s="1">
        <f t="shared" ca="1" si="181"/>
        <v>1</v>
      </c>
      <c r="E341" s="1">
        <v>8</v>
      </c>
      <c r="F341" s="1">
        <v>7</v>
      </c>
      <c r="G341" s="1" t="str">
        <f t="shared" ca="1" si="170"/>
        <v>9405876</v>
      </c>
      <c r="H341" s="1" t="str">
        <f t="shared" ca="1" si="173"/>
        <v>9405876</v>
      </c>
      <c r="I341" s="1">
        <f t="shared" ca="1" si="174"/>
        <v>9</v>
      </c>
      <c r="J341" s="30">
        <f ca="1">IF(OR(M340=3,L340=2),H341,IF(OR(AND(INT(RAND()*2)=0,K340-H341&gt;=0),M340&lt;=2),H341*(-1),H341))</f>
        <v>-9405876</v>
      </c>
      <c r="K341" s="31">
        <f t="shared" ca="1" si="182"/>
        <v>21575277</v>
      </c>
      <c r="L341" s="29">
        <f t="shared" ca="1" si="175"/>
        <v>1</v>
      </c>
      <c r="M341" s="1">
        <f t="shared" ca="1" si="183"/>
        <v>2</v>
      </c>
      <c r="N341" s="34">
        <f t="shared" ca="1" si="176"/>
        <v>-9405876</v>
      </c>
      <c r="O341" s="37">
        <v>-9405876</v>
      </c>
      <c r="P341" s="1" t="str">
        <f ca="1">IF(AND($I334&gt;=7,$I343&gt;=7,$I342&gt;=7),$H334,$H341)</f>
        <v>9405876</v>
      </c>
      <c r="Q341" s="31">
        <f t="shared" ca="1" si="178"/>
        <v>-9405876</v>
      </c>
      <c r="R341" s="31">
        <f t="shared" ca="1" si="171"/>
        <v>-9405876</v>
      </c>
      <c r="S341" s="1">
        <f t="shared" ca="1" si="184"/>
        <v>3</v>
      </c>
      <c r="T341" s="1">
        <f t="shared" ca="1" si="172"/>
        <v>0</v>
      </c>
      <c r="U341" s="1">
        <f t="shared" ca="1" si="179"/>
        <v>4</v>
      </c>
      <c r="V341" s="31">
        <f t="shared" ca="1" si="180"/>
        <v>-9405876</v>
      </c>
    </row>
    <row r="342" spans="1:22">
      <c r="A342" s="1" t="s">
        <v>708</v>
      </c>
      <c r="D342" s="1">
        <f t="shared" ca="1" si="181"/>
        <v>1</v>
      </c>
      <c r="E342" s="1">
        <v>9</v>
      </c>
      <c r="F342" s="1">
        <v>7</v>
      </c>
      <c r="G342" s="1" t="str">
        <f t="shared" ca="1" si="170"/>
        <v>1627098</v>
      </c>
      <c r="H342" s="1" t="str">
        <f t="shared" ca="1" si="173"/>
        <v>1627098</v>
      </c>
      <c r="I342" s="1">
        <f t="shared" ca="1" si="174"/>
        <v>1</v>
      </c>
      <c r="J342" s="30">
        <f ca="1">IF(M341=3,H342,IF(OR(AND(INT(RAND()*2)=0,K341-H342&gt;=0),M341=2),H342*(-1),H342))</f>
        <v>-1627098</v>
      </c>
      <c r="K342" s="31">
        <f t="shared" ca="1" si="182"/>
        <v>19948179</v>
      </c>
      <c r="L342" s="29">
        <f t="shared" ca="1" si="175"/>
        <v>2</v>
      </c>
      <c r="M342" s="1">
        <f t="shared" ca="1" si="183"/>
        <v>3</v>
      </c>
      <c r="N342" s="34">
        <f t="shared" ca="1" si="176"/>
        <v>1627098</v>
      </c>
      <c r="O342" s="37">
        <v>1627098</v>
      </c>
      <c r="P342" s="1" t="str">
        <f ca="1">IF(AND($I334&gt;=7,$I343&gt;=7,$I342&lt;7),$H334,$H342)</f>
        <v>1627098</v>
      </c>
      <c r="Q342" s="31">
        <f t="shared" ca="1" si="178"/>
        <v>1627098</v>
      </c>
      <c r="R342" s="31">
        <f t="shared" ca="1" si="171"/>
        <v>1627098</v>
      </c>
      <c r="S342" s="1">
        <f t="shared" ca="1" si="184"/>
        <v>3</v>
      </c>
      <c r="T342" s="1">
        <f t="shared" ca="1" si="172"/>
        <v>1</v>
      </c>
      <c r="U342" s="1">
        <f t="shared" ca="1" si="179"/>
        <v>1</v>
      </c>
      <c r="V342" s="31">
        <f t="shared" ca="1" si="180"/>
        <v>1627098</v>
      </c>
    </row>
    <row r="343" spans="1:22">
      <c r="A343" s="1" t="s">
        <v>709</v>
      </c>
      <c r="D343" s="1">
        <f t="shared" ca="1" si="181"/>
        <v>1</v>
      </c>
      <c r="E343" s="1">
        <v>10</v>
      </c>
      <c r="F343" s="1">
        <v>7</v>
      </c>
      <c r="G343" s="1" t="str">
        <f t="shared" ca="1" si="170"/>
        <v>2738109</v>
      </c>
      <c r="H343" s="1" t="str">
        <f t="shared" ca="1" si="173"/>
        <v>2738109</v>
      </c>
      <c r="I343" s="1">
        <f t="shared" ca="1" si="174"/>
        <v>2</v>
      </c>
      <c r="J343" s="30" t="str">
        <f ca="1">IF(M342=3,H343,IF(OR(AND(INT(RAND()*2)=0,K342-H343&gt;=0),M342=2),H343*(-1),H343))</f>
        <v>2738109</v>
      </c>
      <c r="K343" s="31">
        <f t="shared" ca="1" si="182"/>
        <v>22686288</v>
      </c>
      <c r="L343" s="29">
        <f t="shared" ca="1" si="175"/>
        <v>0</v>
      </c>
      <c r="M343" s="1">
        <f t="shared" ca="1" si="183"/>
        <v>3</v>
      </c>
      <c r="N343" s="34">
        <f t="shared" ca="1" si="176"/>
        <v>2738109</v>
      </c>
      <c r="O343" s="37">
        <v>2738109</v>
      </c>
      <c r="P343" s="1" t="str">
        <f ca="1">IF(AND($I334&gt;=7,$I343&lt;7),$H334,$H343)</f>
        <v>2738109</v>
      </c>
      <c r="Q343" s="31">
        <f t="shared" ca="1" si="178"/>
        <v>2738109</v>
      </c>
      <c r="R343" s="31">
        <f t="shared" ca="1" si="171"/>
        <v>2738109</v>
      </c>
      <c r="S343" s="1">
        <f t="shared" ca="1" si="184"/>
        <v>3</v>
      </c>
      <c r="T343" s="1">
        <f t="shared" ca="1" si="172"/>
        <v>2</v>
      </c>
      <c r="U343" s="1">
        <f t="shared" ca="1" si="179"/>
        <v>3</v>
      </c>
      <c r="V343" s="31">
        <f t="shared" ca="1" si="180"/>
        <v>2738109</v>
      </c>
    </row>
    <row r="344" spans="1:22">
      <c r="D344" s="1">
        <f ca="1">SUM(D334:D343)+D329</f>
        <v>10</v>
      </c>
      <c r="K344" s="31">
        <f t="shared" ca="1" si="182"/>
        <v>22686288</v>
      </c>
      <c r="O344" s="37"/>
      <c r="Q344" s="31">
        <f ca="1">SUM(Q334:Q343)</f>
        <v>4484288</v>
      </c>
      <c r="R344" s="31">
        <f ca="1">SUM(R334:R343)</f>
        <v>4484288</v>
      </c>
      <c r="V344" s="31">
        <f ca="1">SUM(V334:V343)</f>
        <v>-11919557</v>
      </c>
    </row>
    <row r="345" spans="1:22">
      <c r="O345" s="37"/>
    </row>
    <row r="346" spans="1:22">
      <c r="A346" s="22" t="s">
        <v>365</v>
      </c>
      <c r="F346" s="1" t="s">
        <v>451</v>
      </c>
      <c r="O346" s="37"/>
    </row>
    <row r="347" spans="1:22">
      <c r="F347" s="1">
        <f>MAX(F349:F358)</f>
        <v>7</v>
      </c>
      <c r="O347" s="37"/>
    </row>
    <row r="348" spans="1:22">
      <c r="A348" s="1" t="s">
        <v>440</v>
      </c>
      <c r="B348" s="1" t="s">
        <v>441</v>
      </c>
      <c r="E348" s="1" t="s">
        <v>396</v>
      </c>
      <c r="F348" s="1" t="s">
        <v>444</v>
      </c>
      <c r="G348" s="1" t="s">
        <v>337</v>
      </c>
      <c r="H348" s="1" t="s">
        <v>338</v>
      </c>
      <c r="I348" s="1" t="s">
        <v>342</v>
      </c>
      <c r="J348" s="1" t="s">
        <v>339</v>
      </c>
      <c r="K348" s="31" t="s">
        <v>343</v>
      </c>
      <c r="L348" s="27" t="s">
        <v>344</v>
      </c>
      <c r="M348" s="27" t="s">
        <v>345</v>
      </c>
      <c r="N348" s="33"/>
      <c r="O348" s="36"/>
      <c r="P348" s="17" t="s">
        <v>346</v>
      </c>
    </row>
    <row r="349" spans="1:22">
      <c r="A349" s="1" t="s">
        <v>710</v>
      </c>
      <c r="C349" s="1">
        <f ca="1">IF(C334=3,IF(INT(RAND()*2)=0,0,3),3)</f>
        <v>3</v>
      </c>
      <c r="D349" s="1">
        <f ca="1">IF(AND(C349=0,D344=0),1,0)</f>
        <v>0</v>
      </c>
      <c r="E349" s="1">
        <v>1</v>
      </c>
      <c r="F349" s="1">
        <v>7</v>
      </c>
      <c r="G349" s="1" t="str">
        <f t="shared" ref="G349:G358" ca="1" si="185">IF(LEFT(A349,F349)="0",INT(RAND()*9+1),LEFT(A349,F349))</f>
        <v>4782169</v>
      </c>
      <c r="H349" s="1" t="str">
        <f ca="1">IF(LEFT(G349,1)="0",RIGHT(G349,LEN(G349)-1)&amp;LEFT(G349,1),G349)</f>
        <v>4782169</v>
      </c>
      <c r="I349" s="1">
        <f ca="1">VALUE(LEFT(H349,1))</f>
        <v>4</v>
      </c>
      <c r="J349" s="1" t="str">
        <f ca="1">H349</f>
        <v>4782169</v>
      </c>
      <c r="K349" s="31" t="str">
        <f ca="1">J349</f>
        <v>4782169</v>
      </c>
      <c r="L349" s="29"/>
      <c r="M349" s="1">
        <f ca="1">C349</f>
        <v>3</v>
      </c>
      <c r="N349" s="34" t="str">
        <f ca="1">IF(D349=1,V349,J349)</f>
        <v>4782169</v>
      </c>
      <c r="O349" s="37" t="s">
        <v>1260</v>
      </c>
      <c r="P349" s="1" t="str">
        <f ca="1">IF($I349&lt;7,$H349,IF($I358&lt;7,$H358,IF($I357&lt;7,$H357,$H356)))</f>
        <v>4782169</v>
      </c>
      <c r="Q349" s="31">
        <f ca="1">IF(AND(VALUE(LEFT(P349,1))&gt;=7,S348&lt;3),P349*-1,P349*1)</f>
        <v>4782169</v>
      </c>
      <c r="R349" s="31">
        <f t="shared" ref="R349:R358" ca="1" si="186">Q349</f>
        <v>4782169</v>
      </c>
      <c r="S349" s="1">
        <f ca="1">IF(Q349&lt;0,1,0)</f>
        <v>0</v>
      </c>
      <c r="T349" s="1">
        <f t="shared" ref="T349:T358" ca="1" si="187">IF(R349&gt;=0,VALUE(LEFT(R349,1)),0)</f>
        <v>4</v>
      </c>
      <c r="U349" s="1">
        <f ca="1">INT(RAND()*4+1)</f>
        <v>3</v>
      </c>
      <c r="V349" s="31">
        <f ca="1">IF(T349&gt;=5,U349&amp;RIGHT(R349,LEN(R349)-1),R349)</f>
        <v>4782169</v>
      </c>
    </row>
    <row r="350" spans="1:22">
      <c r="A350" s="1" t="s">
        <v>711</v>
      </c>
      <c r="D350" s="1">
        <f ca="1">D349</f>
        <v>0</v>
      </c>
      <c r="E350" s="1">
        <v>2</v>
      </c>
      <c r="F350" s="1">
        <v>7</v>
      </c>
      <c r="G350" s="1" t="str">
        <f t="shared" ca="1" si="185"/>
        <v>5893270</v>
      </c>
      <c r="H350" s="1" t="str">
        <f t="shared" ref="H350:H358" ca="1" si="188">IF(LEFT(G350,1)="0",RIGHT(G350,LEN(G350)-1)&amp;LEFT(G350,1),G350)</f>
        <v>5893270</v>
      </c>
      <c r="I350" s="1">
        <f t="shared" ref="I350:I358" ca="1" si="189">VALUE(LEFT(H350,1))</f>
        <v>5</v>
      </c>
      <c r="J350" s="1" t="str">
        <f ca="1">IF(M349=3,H350,IF(L349=2,H350,IF(AND(INT(RAND()*2)=0,K349-H350&gt;=0),H350*(-1),H350)))</f>
        <v>5893270</v>
      </c>
      <c r="K350" s="31">
        <f ca="1">K349+J350</f>
        <v>10675439</v>
      </c>
      <c r="L350" s="29">
        <f t="shared" ref="L350:L358" ca="1" si="190">IF(J350&lt;0,L349+1,0)</f>
        <v>0</v>
      </c>
      <c r="M350" s="1">
        <f ca="1">IF(J350&lt;0,M349+1,M349)</f>
        <v>3</v>
      </c>
      <c r="N350" s="34" t="str">
        <f t="shared" ref="N350:N358" ca="1" si="191">IF(D350=1,V350,J350)</f>
        <v>5893270</v>
      </c>
      <c r="O350" s="37" t="s">
        <v>1261</v>
      </c>
      <c r="P350" s="1" t="str">
        <f t="shared" ref="P350:P355" ca="1" si="192">$H350</f>
        <v>5893270</v>
      </c>
      <c r="Q350" s="31">
        <f t="shared" ref="Q350:Q358" ca="1" si="193">IF(AND(VALUE(LEFT(P350,1))&gt;=7,S349&lt;3),P350*-1,P350*1)</f>
        <v>5893270</v>
      </c>
      <c r="R350" s="31">
        <f t="shared" ca="1" si="186"/>
        <v>5893270</v>
      </c>
      <c r="S350" s="1">
        <f ca="1">IF(Q350&lt;0,S349+1,S349)</f>
        <v>0</v>
      </c>
      <c r="T350" s="1">
        <f t="shared" ca="1" si="187"/>
        <v>5</v>
      </c>
      <c r="U350" s="1">
        <f t="shared" ref="U350:U358" ca="1" si="194">INT(RAND()*4+1)</f>
        <v>1</v>
      </c>
      <c r="V350" s="31" t="str">
        <f t="shared" ref="V350:V358" ca="1" si="195">IF(T350&gt;=5,U350&amp;RIGHT(R350,LEN(R350)-1),R350)</f>
        <v>1893270</v>
      </c>
    </row>
    <row r="351" spans="1:22">
      <c r="A351" s="1" t="s">
        <v>712</v>
      </c>
      <c r="D351" s="1">
        <f t="shared" ref="D351:D358" ca="1" si="196">D350</f>
        <v>0</v>
      </c>
      <c r="E351" s="1">
        <v>3</v>
      </c>
      <c r="F351" s="1">
        <v>7</v>
      </c>
      <c r="G351" s="1" t="str">
        <f t="shared" ca="1" si="185"/>
        <v>7015492</v>
      </c>
      <c r="H351" s="1" t="str">
        <f t="shared" ca="1" si="188"/>
        <v>7015492</v>
      </c>
      <c r="I351" s="1">
        <f t="shared" ca="1" si="189"/>
        <v>7</v>
      </c>
      <c r="J351" s="1" t="str">
        <f ca="1">IF(M350=3,H351,IF(L350=2,H351,IF(AND(INT(RAND()*2)=0,K350-H351&gt;=0),H351*(-1),H351)))</f>
        <v>7015492</v>
      </c>
      <c r="K351" s="31">
        <f t="shared" ref="K351:K359" ca="1" si="197">K350+J351</f>
        <v>17690931</v>
      </c>
      <c r="L351" s="29">
        <f t="shared" ca="1" si="190"/>
        <v>0</v>
      </c>
      <c r="M351" s="1">
        <f t="shared" ref="M351:M358" ca="1" si="198">IF(J351&lt;0,M350+1,M350)</f>
        <v>3</v>
      </c>
      <c r="N351" s="34" t="str">
        <f t="shared" ca="1" si="191"/>
        <v>7015492</v>
      </c>
      <c r="O351" s="37" t="s">
        <v>1262</v>
      </c>
      <c r="P351" s="1" t="str">
        <f t="shared" ca="1" si="192"/>
        <v>7015492</v>
      </c>
      <c r="Q351" s="31">
        <f t="shared" ca="1" si="193"/>
        <v>-7015492</v>
      </c>
      <c r="R351" s="31">
        <f t="shared" ca="1" si="186"/>
        <v>-7015492</v>
      </c>
      <c r="S351" s="1">
        <f t="shared" ref="S351:S358" ca="1" si="199">IF(Q351&lt;0,S350+1,S350)</f>
        <v>1</v>
      </c>
      <c r="T351" s="1">
        <f t="shared" ca="1" si="187"/>
        <v>0</v>
      </c>
      <c r="U351" s="1">
        <f t="shared" ca="1" si="194"/>
        <v>4</v>
      </c>
      <c r="V351" s="31">
        <f t="shared" ca="1" si="195"/>
        <v>-7015492</v>
      </c>
    </row>
    <row r="352" spans="1:22">
      <c r="A352" s="1" t="s">
        <v>713</v>
      </c>
      <c r="D352" s="1">
        <f t="shared" ca="1" si="196"/>
        <v>0</v>
      </c>
      <c r="E352" s="1">
        <v>4</v>
      </c>
      <c r="F352" s="1">
        <v>7</v>
      </c>
      <c r="G352" s="1" t="str">
        <f t="shared" ca="1" si="185"/>
        <v>1459836</v>
      </c>
      <c r="H352" s="1" t="str">
        <f t="shared" ca="1" si="188"/>
        <v>1459836</v>
      </c>
      <c r="I352" s="1">
        <f t="shared" ca="1" si="189"/>
        <v>1</v>
      </c>
      <c r="J352" s="1" t="str">
        <f ca="1">IF(M351=3,H352,IF(L351=2,H352,IF(AND(INT(RAND()*2)=0,K351-H352&gt;=0),H352*(-1),H352)))</f>
        <v>1459836</v>
      </c>
      <c r="K352" s="31">
        <f t="shared" ca="1" si="197"/>
        <v>19150767</v>
      </c>
      <c r="L352" s="29">
        <f t="shared" ca="1" si="190"/>
        <v>0</v>
      </c>
      <c r="M352" s="1">
        <f t="shared" ca="1" si="198"/>
        <v>3</v>
      </c>
      <c r="N352" s="34" t="str">
        <f t="shared" ca="1" si="191"/>
        <v>1459836</v>
      </c>
      <c r="O352" s="37" t="s">
        <v>1263</v>
      </c>
      <c r="P352" s="1" t="str">
        <f t="shared" ca="1" si="192"/>
        <v>1459836</v>
      </c>
      <c r="Q352" s="31">
        <f t="shared" ca="1" si="193"/>
        <v>1459836</v>
      </c>
      <c r="R352" s="31">
        <f t="shared" ca="1" si="186"/>
        <v>1459836</v>
      </c>
      <c r="S352" s="1">
        <f t="shared" ca="1" si="199"/>
        <v>1</v>
      </c>
      <c r="T352" s="1">
        <f t="shared" ca="1" si="187"/>
        <v>1</v>
      </c>
      <c r="U352" s="1">
        <f t="shared" ca="1" si="194"/>
        <v>3</v>
      </c>
      <c r="V352" s="31">
        <f t="shared" ca="1" si="195"/>
        <v>1459836</v>
      </c>
    </row>
    <row r="353" spans="1:22">
      <c r="A353" s="1" t="s">
        <v>714</v>
      </c>
      <c r="D353" s="1">
        <f t="shared" ca="1" si="196"/>
        <v>0</v>
      </c>
      <c r="E353" s="1">
        <v>5</v>
      </c>
      <c r="F353" s="1">
        <v>7</v>
      </c>
      <c r="G353" s="1" t="str">
        <f t="shared" ca="1" si="185"/>
        <v>8126503</v>
      </c>
      <c r="H353" s="1" t="str">
        <f t="shared" ca="1" si="188"/>
        <v>8126503</v>
      </c>
      <c r="I353" s="1">
        <f t="shared" ca="1" si="189"/>
        <v>8</v>
      </c>
      <c r="J353" s="30" t="str">
        <f ca="1">IF(OR(M352=3,L352=2,M352=2),H353,IF(AND(INT(RAND()*2)=0,K352-H353&gt;=0),H353*(-1),H353))</f>
        <v>8126503</v>
      </c>
      <c r="K353" s="31">
        <f t="shared" ca="1" si="197"/>
        <v>27277270</v>
      </c>
      <c r="L353" s="29">
        <f t="shared" ca="1" si="190"/>
        <v>0</v>
      </c>
      <c r="M353" s="1">
        <f t="shared" ca="1" si="198"/>
        <v>3</v>
      </c>
      <c r="N353" s="34" t="str">
        <f t="shared" ca="1" si="191"/>
        <v>8126503</v>
      </c>
      <c r="O353" s="37" t="s">
        <v>1264</v>
      </c>
      <c r="P353" s="1" t="str">
        <f t="shared" ca="1" si="192"/>
        <v>8126503</v>
      </c>
      <c r="Q353" s="31">
        <f t="shared" ca="1" si="193"/>
        <v>-8126503</v>
      </c>
      <c r="R353" s="31">
        <f t="shared" ca="1" si="186"/>
        <v>-8126503</v>
      </c>
      <c r="S353" s="1">
        <f t="shared" ca="1" si="199"/>
        <v>2</v>
      </c>
      <c r="T353" s="1">
        <f t="shared" ca="1" si="187"/>
        <v>0</v>
      </c>
      <c r="U353" s="1">
        <f t="shared" ca="1" si="194"/>
        <v>3</v>
      </c>
      <c r="V353" s="31">
        <f t="shared" ca="1" si="195"/>
        <v>-8126503</v>
      </c>
    </row>
    <row r="354" spans="1:22">
      <c r="A354" s="1" t="s">
        <v>715</v>
      </c>
      <c r="D354" s="1">
        <f t="shared" ca="1" si="196"/>
        <v>0</v>
      </c>
      <c r="E354" s="1">
        <v>6</v>
      </c>
      <c r="F354" s="1">
        <v>7</v>
      </c>
      <c r="G354" s="1" t="str">
        <f t="shared" ca="1" si="185"/>
        <v>0348725</v>
      </c>
      <c r="H354" s="1" t="str">
        <f t="shared" ca="1" si="188"/>
        <v>3487250</v>
      </c>
      <c r="I354" s="1">
        <f t="shared" ca="1" si="189"/>
        <v>3</v>
      </c>
      <c r="J354" s="30" t="str">
        <f ca="1">IF(OR(M353=3,L353=2,M353=2),H354,IF(AND(INT(RAND()*2)=0,K353-H354&gt;=0),H354*(-1),H354))</f>
        <v>3487250</v>
      </c>
      <c r="K354" s="31">
        <f t="shared" ca="1" si="197"/>
        <v>30764520</v>
      </c>
      <c r="L354" s="29">
        <f t="shared" ca="1" si="190"/>
        <v>0</v>
      </c>
      <c r="M354" s="1">
        <f t="shared" ca="1" si="198"/>
        <v>3</v>
      </c>
      <c r="N354" s="34" t="str">
        <f t="shared" ca="1" si="191"/>
        <v>3487250</v>
      </c>
      <c r="O354" s="37" t="s">
        <v>1265</v>
      </c>
      <c r="P354" s="1" t="str">
        <f t="shared" ca="1" si="192"/>
        <v>3487250</v>
      </c>
      <c r="Q354" s="31">
        <f t="shared" ca="1" si="193"/>
        <v>3487250</v>
      </c>
      <c r="R354" s="31">
        <f t="shared" ca="1" si="186"/>
        <v>3487250</v>
      </c>
      <c r="S354" s="1">
        <f t="shared" ca="1" si="199"/>
        <v>2</v>
      </c>
      <c r="T354" s="1">
        <f t="shared" ca="1" si="187"/>
        <v>3</v>
      </c>
      <c r="U354" s="1">
        <f t="shared" ca="1" si="194"/>
        <v>3</v>
      </c>
      <c r="V354" s="31">
        <f t="shared" ca="1" si="195"/>
        <v>3487250</v>
      </c>
    </row>
    <row r="355" spans="1:22">
      <c r="A355" s="1" t="s">
        <v>716</v>
      </c>
      <c r="D355" s="1">
        <f t="shared" ca="1" si="196"/>
        <v>0</v>
      </c>
      <c r="E355" s="1">
        <v>7</v>
      </c>
      <c r="F355" s="1">
        <v>7</v>
      </c>
      <c r="G355" s="1" t="str">
        <f t="shared" ca="1" si="185"/>
        <v>6904381</v>
      </c>
      <c r="H355" s="1" t="str">
        <f t="shared" ca="1" si="188"/>
        <v>6904381</v>
      </c>
      <c r="I355" s="1">
        <f t="shared" ca="1" si="189"/>
        <v>6</v>
      </c>
      <c r="J355" s="30" t="str">
        <f ca="1">IF(OR(M354=3,L354=2,M354=2),H355,IF(AND(INT(RAND()*2)=0,K354-H355&gt;=0),H355*(-1),H355))</f>
        <v>6904381</v>
      </c>
      <c r="K355" s="31">
        <f t="shared" ca="1" si="197"/>
        <v>37668901</v>
      </c>
      <c r="L355" s="29">
        <f t="shared" ca="1" si="190"/>
        <v>0</v>
      </c>
      <c r="M355" s="1">
        <f t="shared" ca="1" si="198"/>
        <v>3</v>
      </c>
      <c r="N355" s="34" t="str">
        <f t="shared" ca="1" si="191"/>
        <v>6904381</v>
      </c>
      <c r="O355" s="37" t="s">
        <v>1266</v>
      </c>
      <c r="P355" s="1" t="str">
        <f t="shared" ca="1" si="192"/>
        <v>6904381</v>
      </c>
      <c r="Q355" s="31">
        <f t="shared" ca="1" si="193"/>
        <v>6904381</v>
      </c>
      <c r="R355" s="31">
        <f t="shared" ca="1" si="186"/>
        <v>6904381</v>
      </c>
      <c r="S355" s="1">
        <f t="shared" ca="1" si="199"/>
        <v>2</v>
      </c>
      <c r="T355" s="1">
        <f t="shared" ca="1" si="187"/>
        <v>6</v>
      </c>
      <c r="U355" s="1">
        <f t="shared" ca="1" si="194"/>
        <v>2</v>
      </c>
      <c r="V355" s="31" t="str">
        <f t="shared" ca="1" si="195"/>
        <v>2904381</v>
      </c>
    </row>
    <row r="356" spans="1:22">
      <c r="A356" s="1" t="s">
        <v>717</v>
      </c>
      <c r="D356" s="1">
        <f t="shared" ca="1" si="196"/>
        <v>0</v>
      </c>
      <c r="E356" s="1">
        <v>8</v>
      </c>
      <c r="F356" s="1">
        <v>7</v>
      </c>
      <c r="G356" s="1" t="str">
        <f t="shared" ca="1" si="185"/>
        <v>3671058</v>
      </c>
      <c r="H356" s="1" t="str">
        <f t="shared" ca="1" si="188"/>
        <v>3671058</v>
      </c>
      <c r="I356" s="1">
        <f t="shared" ca="1" si="189"/>
        <v>3</v>
      </c>
      <c r="J356" s="30" t="str">
        <f ca="1">IF(OR(M355=3,L355=2),H356,IF(OR(AND(INT(RAND()*2)=0,K355-H356&gt;=0),M355&lt;=2),H356*(-1),H356))</f>
        <v>3671058</v>
      </c>
      <c r="K356" s="31">
        <f t="shared" ca="1" si="197"/>
        <v>41339959</v>
      </c>
      <c r="L356" s="29">
        <f t="shared" ca="1" si="190"/>
        <v>0</v>
      </c>
      <c r="M356" s="1">
        <f t="shared" ca="1" si="198"/>
        <v>3</v>
      </c>
      <c r="N356" s="34" t="str">
        <f t="shared" ca="1" si="191"/>
        <v>3671058</v>
      </c>
      <c r="O356" s="37" t="s">
        <v>1267</v>
      </c>
      <c r="P356" s="1" t="str">
        <f ca="1">IF(AND($I349&gt;=7,$I358&gt;=7,$I357&gt;=7),$H349,$H356)</f>
        <v>3671058</v>
      </c>
      <c r="Q356" s="31">
        <f t="shared" ca="1" si="193"/>
        <v>3671058</v>
      </c>
      <c r="R356" s="31">
        <f t="shared" ca="1" si="186"/>
        <v>3671058</v>
      </c>
      <c r="S356" s="1">
        <f t="shared" ca="1" si="199"/>
        <v>2</v>
      </c>
      <c r="T356" s="1">
        <f t="shared" ca="1" si="187"/>
        <v>3</v>
      </c>
      <c r="U356" s="1">
        <f t="shared" ca="1" si="194"/>
        <v>2</v>
      </c>
      <c r="V356" s="31">
        <f t="shared" ca="1" si="195"/>
        <v>3671058</v>
      </c>
    </row>
    <row r="357" spans="1:22">
      <c r="A357" s="1" t="s">
        <v>718</v>
      </c>
      <c r="D357" s="1">
        <f t="shared" ca="1" si="196"/>
        <v>0</v>
      </c>
      <c r="E357" s="1">
        <v>9</v>
      </c>
      <c r="F357" s="1">
        <v>7</v>
      </c>
      <c r="G357" s="1" t="str">
        <f t="shared" ca="1" si="185"/>
        <v>9237614</v>
      </c>
      <c r="H357" s="1" t="str">
        <f t="shared" ca="1" si="188"/>
        <v>9237614</v>
      </c>
      <c r="I357" s="1">
        <f t="shared" ca="1" si="189"/>
        <v>9</v>
      </c>
      <c r="J357" s="30" t="str">
        <f ca="1">IF(M356=3,H357,IF(OR(AND(INT(RAND()*2)=0,K356-H357&gt;=0),M356=2),H357*(-1),H357))</f>
        <v>9237614</v>
      </c>
      <c r="K357" s="31">
        <f t="shared" ca="1" si="197"/>
        <v>50577573</v>
      </c>
      <c r="L357" s="29">
        <f t="shared" ca="1" si="190"/>
        <v>0</v>
      </c>
      <c r="M357" s="1">
        <f t="shared" ca="1" si="198"/>
        <v>3</v>
      </c>
      <c r="N357" s="34" t="str">
        <f t="shared" ca="1" si="191"/>
        <v>9237614</v>
      </c>
      <c r="O357" s="37" t="s">
        <v>1268</v>
      </c>
      <c r="P357" s="1" t="str">
        <f ca="1">IF(AND($I349&gt;=7,$I358&gt;=7,$I357&lt;7),$H349,$H357)</f>
        <v>9237614</v>
      </c>
      <c r="Q357" s="31">
        <f t="shared" ca="1" si="193"/>
        <v>-9237614</v>
      </c>
      <c r="R357" s="31">
        <f t="shared" ca="1" si="186"/>
        <v>-9237614</v>
      </c>
      <c r="S357" s="1">
        <f t="shared" ca="1" si="199"/>
        <v>3</v>
      </c>
      <c r="T357" s="1">
        <f t="shared" ca="1" si="187"/>
        <v>0</v>
      </c>
      <c r="U357" s="1">
        <f t="shared" ca="1" si="194"/>
        <v>3</v>
      </c>
      <c r="V357" s="31">
        <f t="shared" ca="1" si="195"/>
        <v>-9237614</v>
      </c>
    </row>
    <row r="358" spans="1:22">
      <c r="A358" s="1" t="s">
        <v>719</v>
      </c>
      <c r="D358" s="1">
        <f t="shared" ca="1" si="196"/>
        <v>0</v>
      </c>
      <c r="E358" s="1">
        <v>10</v>
      </c>
      <c r="F358" s="1">
        <v>7</v>
      </c>
      <c r="G358" s="1" t="str">
        <f t="shared" ca="1" si="185"/>
        <v>2560947</v>
      </c>
      <c r="H358" s="1" t="str">
        <f t="shared" ca="1" si="188"/>
        <v>2560947</v>
      </c>
      <c r="I358" s="1">
        <f t="shared" ca="1" si="189"/>
        <v>2</v>
      </c>
      <c r="J358" s="30" t="str">
        <f ca="1">IF(M357=3,H358,IF(OR(AND(INT(RAND()*2)=0,K357-H358&gt;=0),M357=2),H358*(-1),H358))</f>
        <v>2560947</v>
      </c>
      <c r="K358" s="31">
        <f t="shared" ca="1" si="197"/>
        <v>53138520</v>
      </c>
      <c r="L358" s="29">
        <f t="shared" ca="1" si="190"/>
        <v>0</v>
      </c>
      <c r="M358" s="1">
        <f t="shared" ca="1" si="198"/>
        <v>3</v>
      </c>
      <c r="N358" s="34" t="str">
        <f t="shared" ca="1" si="191"/>
        <v>2560947</v>
      </c>
      <c r="O358" s="37" t="s">
        <v>1269</v>
      </c>
      <c r="P358" s="1" t="str">
        <f ca="1">IF(AND($I349&gt;=7,$I358&lt;7),$H349,$H358)</f>
        <v>2560947</v>
      </c>
      <c r="Q358" s="31">
        <f t="shared" ca="1" si="193"/>
        <v>2560947</v>
      </c>
      <c r="R358" s="31">
        <f t="shared" ca="1" si="186"/>
        <v>2560947</v>
      </c>
      <c r="S358" s="1">
        <f t="shared" ca="1" si="199"/>
        <v>3</v>
      </c>
      <c r="T358" s="1">
        <f t="shared" ca="1" si="187"/>
        <v>2</v>
      </c>
      <c r="U358" s="1">
        <f t="shared" ca="1" si="194"/>
        <v>1</v>
      </c>
      <c r="V358" s="31">
        <f t="shared" ca="1" si="195"/>
        <v>2560947</v>
      </c>
    </row>
    <row r="359" spans="1:22">
      <c r="D359" s="1">
        <f ca="1">SUM(D349:D358)+D344</f>
        <v>10</v>
      </c>
      <c r="K359" s="31">
        <f t="shared" ca="1" si="197"/>
        <v>53138520</v>
      </c>
      <c r="O359" s="37"/>
      <c r="Q359" s="31">
        <f ca="1">SUM(Q349:Q358)</f>
        <v>4379302</v>
      </c>
      <c r="R359" s="31">
        <f ca="1">SUM(R349:R358)</f>
        <v>4379302</v>
      </c>
      <c r="V359" s="31">
        <f ca="1">SUM(V349:V358)</f>
        <v>-8418349</v>
      </c>
    </row>
    <row r="360" spans="1:22">
      <c r="O360" s="37"/>
    </row>
    <row r="361" spans="1:22">
      <c r="A361" s="22" t="s">
        <v>366</v>
      </c>
      <c r="F361" s="1" t="s">
        <v>451</v>
      </c>
      <c r="O361" s="37"/>
    </row>
    <row r="362" spans="1:22">
      <c r="F362" s="1">
        <f>MAX(F364:F373)</f>
        <v>7</v>
      </c>
      <c r="O362" s="37"/>
    </row>
    <row r="363" spans="1:22">
      <c r="A363" s="1" t="s">
        <v>440</v>
      </c>
      <c r="B363" s="1" t="s">
        <v>441</v>
      </c>
      <c r="E363" s="1" t="s">
        <v>396</v>
      </c>
      <c r="F363" s="1" t="s">
        <v>444</v>
      </c>
      <c r="G363" s="1" t="s">
        <v>337</v>
      </c>
      <c r="H363" s="1" t="s">
        <v>338</v>
      </c>
      <c r="I363" s="1" t="s">
        <v>342</v>
      </c>
      <c r="J363" s="1" t="s">
        <v>339</v>
      </c>
      <c r="K363" s="31" t="s">
        <v>343</v>
      </c>
      <c r="L363" s="27" t="s">
        <v>344</v>
      </c>
      <c r="M363" s="27" t="s">
        <v>345</v>
      </c>
      <c r="N363" s="33"/>
      <c r="O363" s="36"/>
      <c r="P363" s="17" t="s">
        <v>346</v>
      </c>
    </row>
    <row r="364" spans="1:22">
      <c r="A364" s="1" t="s">
        <v>720</v>
      </c>
      <c r="C364" s="1">
        <f ca="1">IF(C349=3,0,3)</f>
        <v>0</v>
      </c>
      <c r="D364" s="1">
        <f ca="1">IF(AND(C364=0,D359=0),1,0)</f>
        <v>0</v>
      </c>
      <c r="E364" s="1">
        <v>1</v>
      </c>
      <c r="F364" s="1">
        <v>7</v>
      </c>
      <c r="G364" s="1" t="str">
        <f t="shared" ref="G364:G373" ca="1" si="200">IF(LEFT(A364,F364)="0",INT(RAND()*9+1),LEFT(A364,F364))</f>
        <v>0176925</v>
      </c>
      <c r="H364" s="1" t="str">
        <f ca="1">IF(LEFT(G364,1)="0",RIGHT(G364,LEN(G364)-1)&amp;LEFT(G364,1),G364)</f>
        <v>1769250</v>
      </c>
      <c r="I364" s="1">
        <f ca="1">VALUE(LEFT(H364,1))</f>
        <v>1</v>
      </c>
      <c r="J364" s="1" t="str">
        <f ca="1">H364</f>
        <v>1769250</v>
      </c>
      <c r="K364" s="31" t="str">
        <f ca="1">J364</f>
        <v>1769250</v>
      </c>
      <c r="L364" s="29"/>
      <c r="M364" s="1">
        <f ca="1">C364</f>
        <v>0</v>
      </c>
      <c r="N364" s="34" t="str">
        <f ca="1">IF(D364=1,V364,J364)</f>
        <v>1769250</v>
      </c>
      <c r="O364" s="37" t="s">
        <v>1270</v>
      </c>
      <c r="P364" s="1" t="str">
        <f ca="1">IF($I364&lt;7,$H364,IF($I373&lt;7,$H373,IF($I372&lt;7,$H372,$H371)))</f>
        <v>1769250</v>
      </c>
      <c r="Q364" s="31">
        <f ca="1">IF(AND(VALUE(LEFT(P364,1))&gt;=7,S363&lt;3),P364*-1,P364*1)</f>
        <v>1769250</v>
      </c>
      <c r="R364" s="31">
        <f t="shared" ref="R364:R373" ca="1" si="201">Q364</f>
        <v>1769250</v>
      </c>
      <c r="S364" s="1">
        <f ca="1">IF(Q364&lt;0,1,0)</f>
        <v>0</v>
      </c>
      <c r="T364" s="1">
        <f t="shared" ref="T364:T373" ca="1" si="202">IF(R364&gt;=0,VALUE(LEFT(R364,1)),0)</f>
        <v>1</v>
      </c>
      <c r="U364" s="1">
        <f ca="1">INT(RAND()*4+1)</f>
        <v>3</v>
      </c>
      <c r="V364" s="31">
        <f ca="1">IF(T364&gt;=5,U364&amp;RIGHT(R364,LEN(R364)-1),R364)</f>
        <v>1769250</v>
      </c>
    </row>
    <row r="365" spans="1:22">
      <c r="A365" s="1" t="s">
        <v>721</v>
      </c>
      <c r="D365" s="1">
        <f ca="1">D364</f>
        <v>0</v>
      </c>
      <c r="E365" s="1">
        <v>2</v>
      </c>
      <c r="F365" s="1">
        <v>7</v>
      </c>
      <c r="G365" s="1" t="str">
        <f t="shared" ca="1" si="200"/>
        <v>1287036</v>
      </c>
      <c r="H365" s="1" t="str">
        <f t="shared" ref="H365:H373" ca="1" si="203">IF(LEFT(G365,1)="0",RIGHT(G365,LEN(G365)-1)&amp;LEFT(G365,1),G365)</f>
        <v>1287036</v>
      </c>
      <c r="I365" s="1">
        <f t="shared" ref="I365:I373" ca="1" si="204">VALUE(LEFT(H365,1))</f>
        <v>1</v>
      </c>
      <c r="J365" s="1" t="str">
        <f ca="1">IF(M364=3,H365,IF(L364=2,H365,IF(AND(INT(RAND()*2)=0,K364-H365&gt;=0),H365*(-1),H365)))</f>
        <v>1287036</v>
      </c>
      <c r="K365" s="31">
        <f ca="1">K364+J365</f>
        <v>3056286</v>
      </c>
      <c r="L365" s="29">
        <f t="shared" ref="L365:L373" ca="1" si="205">IF(J365&lt;0,L364+1,0)</f>
        <v>0</v>
      </c>
      <c r="M365" s="1">
        <f ca="1">IF(J365&lt;0,M364+1,M364)</f>
        <v>0</v>
      </c>
      <c r="N365" s="34" t="str">
        <f t="shared" ref="N365:N373" ca="1" si="206">IF(D365=1,V365,J365)</f>
        <v>1287036</v>
      </c>
      <c r="O365" s="37" t="s">
        <v>1271</v>
      </c>
      <c r="P365" s="1" t="str">
        <f t="shared" ref="P365:P370" ca="1" si="207">$H365</f>
        <v>1287036</v>
      </c>
      <c r="Q365" s="31">
        <f t="shared" ref="Q365:Q373" ca="1" si="208">IF(AND(VALUE(LEFT(P365,1))&gt;=7,S364&lt;3),P365*-1,P365*1)</f>
        <v>1287036</v>
      </c>
      <c r="R365" s="31">
        <f t="shared" ca="1" si="201"/>
        <v>1287036</v>
      </c>
      <c r="S365" s="1">
        <f ca="1">IF(Q365&lt;0,S364+1,S364)</f>
        <v>0</v>
      </c>
      <c r="T365" s="1">
        <f t="shared" ca="1" si="202"/>
        <v>1</v>
      </c>
      <c r="U365" s="1">
        <f t="shared" ref="U365:U373" ca="1" si="209">INT(RAND()*4+1)</f>
        <v>3</v>
      </c>
      <c r="V365" s="31">
        <f t="shared" ref="V365:V373" ca="1" si="210">IF(T365&gt;=5,U365&amp;RIGHT(R365,LEN(R365)-1),R365)</f>
        <v>1287036</v>
      </c>
    </row>
    <row r="366" spans="1:22">
      <c r="A366" s="1" t="s">
        <v>722</v>
      </c>
      <c r="D366" s="1">
        <f t="shared" ref="D366:D373" ca="1" si="211">D365</f>
        <v>0</v>
      </c>
      <c r="E366" s="1">
        <v>3</v>
      </c>
      <c r="F366" s="1">
        <v>7</v>
      </c>
      <c r="G366" s="1" t="str">
        <f t="shared" ca="1" si="200"/>
        <v>2398147</v>
      </c>
      <c r="H366" s="1" t="str">
        <f t="shared" ca="1" si="203"/>
        <v>2398147</v>
      </c>
      <c r="I366" s="1">
        <f t="shared" ca="1" si="204"/>
        <v>2</v>
      </c>
      <c r="J366" s="1" t="str">
        <f ca="1">IF(M365=3,H366,IF(L365=2,H366,IF(AND(INT(RAND()*2)=0,K365-H366&gt;=0),H366*(-1),H366)))</f>
        <v>2398147</v>
      </c>
      <c r="K366" s="31">
        <f t="shared" ref="K366:K374" ca="1" si="212">K365+J366</f>
        <v>5454433</v>
      </c>
      <c r="L366" s="29">
        <f t="shared" ca="1" si="205"/>
        <v>0</v>
      </c>
      <c r="M366" s="1">
        <f t="shared" ref="M366:M373" ca="1" si="213">IF(J366&lt;0,M365+1,M365)</f>
        <v>0</v>
      </c>
      <c r="N366" s="34" t="str">
        <f t="shared" ca="1" si="206"/>
        <v>2398147</v>
      </c>
      <c r="O366" s="37">
        <v>-2398147</v>
      </c>
      <c r="P366" s="1" t="str">
        <f t="shared" ca="1" si="207"/>
        <v>2398147</v>
      </c>
      <c r="Q366" s="31">
        <f t="shared" ca="1" si="208"/>
        <v>2398147</v>
      </c>
      <c r="R366" s="31">
        <f t="shared" ca="1" si="201"/>
        <v>2398147</v>
      </c>
      <c r="S366" s="1">
        <f t="shared" ref="S366:S373" ca="1" si="214">IF(Q366&lt;0,S365+1,S365)</f>
        <v>0</v>
      </c>
      <c r="T366" s="1">
        <f t="shared" ca="1" si="202"/>
        <v>2</v>
      </c>
      <c r="U366" s="1">
        <f t="shared" ca="1" si="209"/>
        <v>1</v>
      </c>
      <c r="V366" s="31">
        <f t="shared" ca="1" si="210"/>
        <v>2398147</v>
      </c>
    </row>
    <row r="367" spans="1:22">
      <c r="A367" s="1" t="s">
        <v>723</v>
      </c>
      <c r="D367" s="1">
        <f t="shared" ca="1" si="211"/>
        <v>0</v>
      </c>
      <c r="E367" s="1">
        <v>4</v>
      </c>
      <c r="F367" s="1">
        <v>7</v>
      </c>
      <c r="G367" s="1" t="str">
        <f t="shared" ca="1" si="200"/>
        <v>9065814</v>
      </c>
      <c r="H367" s="1" t="str">
        <f t="shared" ca="1" si="203"/>
        <v>9065814</v>
      </c>
      <c r="I367" s="1">
        <f t="shared" ca="1" si="204"/>
        <v>9</v>
      </c>
      <c r="J367" s="1" t="str">
        <f ca="1">IF(M366=3,H367,IF(L366=2,H367,IF(AND(INT(RAND()*2)=0,K366-H367&gt;=0),H367*(-1),H367)))</f>
        <v>9065814</v>
      </c>
      <c r="K367" s="31">
        <f t="shared" ca="1" si="212"/>
        <v>14520247</v>
      </c>
      <c r="L367" s="29">
        <f t="shared" ca="1" si="205"/>
        <v>0</v>
      </c>
      <c r="M367" s="1">
        <f t="shared" ca="1" si="213"/>
        <v>0</v>
      </c>
      <c r="N367" s="34" t="str">
        <f t="shared" ca="1" si="206"/>
        <v>9065814</v>
      </c>
      <c r="O367" s="37" t="s">
        <v>1272</v>
      </c>
      <c r="P367" s="1" t="str">
        <f t="shared" ca="1" si="207"/>
        <v>9065814</v>
      </c>
      <c r="Q367" s="31">
        <f t="shared" ca="1" si="208"/>
        <v>-9065814</v>
      </c>
      <c r="R367" s="31">
        <f t="shared" ca="1" si="201"/>
        <v>-9065814</v>
      </c>
      <c r="S367" s="1">
        <f t="shared" ca="1" si="214"/>
        <v>1</v>
      </c>
      <c r="T367" s="1">
        <f t="shared" ca="1" si="202"/>
        <v>0</v>
      </c>
      <c r="U367" s="1">
        <f t="shared" ca="1" si="209"/>
        <v>2</v>
      </c>
      <c r="V367" s="31">
        <f t="shared" ca="1" si="210"/>
        <v>-9065814</v>
      </c>
    </row>
    <row r="368" spans="1:22">
      <c r="A368" s="1" t="s">
        <v>724</v>
      </c>
      <c r="D368" s="1">
        <f t="shared" ca="1" si="211"/>
        <v>0</v>
      </c>
      <c r="E368" s="1">
        <v>5</v>
      </c>
      <c r="F368" s="1">
        <v>7</v>
      </c>
      <c r="G368" s="1" t="str">
        <f t="shared" ca="1" si="200"/>
        <v>4510369</v>
      </c>
      <c r="H368" s="1" t="str">
        <f t="shared" ca="1" si="203"/>
        <v>4510369</v>
      </c>
      <c r="I368" s="1">
        <f t="shared" ca="1" si="204"/>
        <v>4</v>
      </c>
      <c r="J368" s="30" t="str">
        <f ca="1">IF(OR(M367=3,L367=2,M367=2),H368,IF(AND(INT(RAND()*2)=0,K367-H368&gt;=0),H368*(-1),H368))</f>
        <v>4510369</v>
      </c>
      <c r="K368" s="31">
        <f t="shared" ca="1" si="212"/>
        <v>19030616</v>
      </c>
      <c r="L368" s="29">
        <f t="shared" ca="1" si="205"/>
        <v>0</v>
      </c>
      <c r="M368" s="1">
        <f t="shared" ca="1" si="213"/>
        <v>0</v>
      </c>
      <c r="N368" s="34" t="str">
        <f t="shared" ca="1" si="206"/>
        <v>4510369</v>
      </c>
      <c r="O368" s="37">
        <v>-4510369</v>
      </c>
      <c r="P368" s="1" t="str">
        <f t="shared" ca="1" si="207"/>
        <v>4510369</v>
      </c>
      <c r="Q368" s="31">
        <f t="shared" ca="1" si="208"/>
        <v>4510369</v>
      </c>
      <c r="R368" s="31">
        <f t="shared" ca="1" si="201"/>
        <v>4510369</v>
      </c>
      <c r="S368" s="1">
        <f t="shared" ca="1" si="214"/>
        <v>1</v>
      </c>
      <c r="T368" s="1">
        <f t="shared" ca="1" si="202"/>
        <v>4</v>
      </c>
      <c r="U368" s="1">
        <f t="shared" ca="1" si="209"/>
        <v>1</v>
      </c>
      <c r="V368" s="31">
        <f t="shared" ca="1" si="210"/>
        <v>4510369</v>
      </c>
    </row>
    <row r="369" spans="1:22">
      <c r="A369" s="1" t="s">
        <v>725</v>
      </c>
      <c r="D369" s="1">
        <f t="shared" ca="1" si="211"/>
        <v>0</v>
      </c>
      <c r="E369" s="1">
        <v>6</v>
      </c>
      <c r="F369" s="1">
        <v>7</v>
      </c>
      <c r="G369" s="1" t="str">
        <f t="shared" ca="1" si="200"/>
        <v>3409258</v>
      </c>
      <c r="H369" s="1" t="str">
        <f t="shared" ca="1" si="203"/>
        <v>3409258</v>
      </c>
      <c r="I369" s="1">
        <f t="shared" ca="1" si="204"/>
        <v>3</v>
      </c>
      <c r="J369" s="30" t="str">
        <f ca="1">IF(OR(M368=3,L368=2,M368=2),H369,IF(AND(INT(RAND()*2)=0,K368-H369&gt;=0),H369*(-1),H369))</f>
        <v>3409258</v>
      </c>
      <c r="K369" s="31">
        <f t="shared" ca="1" si="212"/>
        <v>22439874</v>
      </c>
      <c r="L369" s="29">
        <f t="shared" ca="1" si="205"/>
        <v>0</v>
      </c>
      <c r="M369" s="1">
        <f t="shared" ca="1" si="213"/>
        <v>0</v>
      </c>
      <c r="N369" s="34" t="str">
        <f t="shared" ca="1" si="206"/>
        <v>3409258</v>
      </c>
      <c r="O369" s="37" t="s">
        <v>1273</v>
      </c>
      <c r="P369" s="1" t="str">
        <f t="shared" ca="1" si="207"/>
        <v>3409258</v>
      </c>
      <c r="Q369" s="31">
        <f t="shared" ca="1" si="208"/>
        <v>3409258</v>
      </c>
      <c r="R369" s="31">
        <f t="shared" ca="1" si="201"/>
        <v>3409258</v>
      </c>
      <c r="S369" s="1">
        <f t="shared" ca="1" si="214"/>
        <v>1</v>
      </c>
      <c r="T369" s="1">
        <f t="shared" ca="1" si="202"/>
        <v>3</v>
      </c>
      <c r="U369" s="1">
        <f t="shared" ca="1" si="209"/>
        <v>1</v>
      </c>
      <c r="V369" s="31">
        <f t="shared" ca="1" si="210"/>
        <v>3409258</v>
      </c>
    </row>
    <row r="370" spans="1:22">
      <c r="A370" s="1" t="s">
        <v>726</v>
      </c>
      <c r="D370" s="1">
        <f t="shared" ca="1" si="211"/>
        <v>0</v>
      </c>
      <c r="E370" s="1">
        <v>7</v>
      </c>
      <c r="F370" s="1">
        <v>7</v>
      </c>
      <c r="G370" s="1" t="str">
        <f t="shared" ca="1" si="200"/>
        <v>5621470</v>
      </c>
      <c r="H370" s="1" t="str">
        <f t="shared" ca="1" si="203"/>
        <v>5621470</v>
      </c>
      <c r="I370" s="1">
        <f t="shared" ca="1" si="204"/>
        <v>5</v>
      </c>
      <c r="J370" s="30" t="str">
        <f ca="1">IF(OR(M369=3,L369=2,M369=2),H370,IF(AND(INT(RAND()*2)=0,K369-H370&gt;=0),H370*(-1),H370))</f>
        <v>5621470</v>
      </c>
      <c r="K370" s="31">
        <f t="shared" ca="1" si="212"/>
        <v>28061344</v>
      </c>
      <c r="L370" s="29">
        <f t="shared" ca="1" si="205"/>
        <v>0</v>
      </c>
      <c r="M370" s="1">
        <f t="shared" ca="1" si="213"/>
        <v>0</v>
      </c>
      <c r="N370" s="34" t="str">
        <f t="shared" ca="1" si="206"/>
        <v>5621470</v>
      </c>
      <c r="O370" s="37" t="s">
        <v>1274</v>
      </c>
      <c r="P370" s="1" t="str">
        <f t="shared" ca="1" si="207"/>
        <v>5621470</v>
      </c>
      <c r="Q370" s="31">
        <f t="shared" ca="1" si="208"/>
        <v>5621470</v>
      </c>
      <c r="R370" s="31">
        <f t="shared" ca="1" si="201"/>
        <v>5621470</v>
      </c>
      <c r="S370" s="1">
        <f t="shared" ca="1" si="214"/>
        <v>1</v>
      </c>
      <c r="T370" s="1">
        <f t="shared" ca="1" si="202"/>
        <v>5</v>
      </c>
      <c r="U370" s="1">
        <f t="shared" ca="1" si="209"/>
        <v>4</v>
      </c>
      <c r="V370" s="31" t="str">
        <f t="shared" ca="1" si="210"/>
        <v>4621470</v>
      </c>
    </row>
    <row r="371" spans="1:22">
      <c r="A371" s="1" t="s">
        <v>727</v>
      </c>
      <c r="D371" s="1">
        <f t="shared" ca="1" si="211"/>
        <v>0</v>
      </c>
      <c r="E371" s="1">
        <v>8</v>
      </c>
      <c r="F371" s="1">
        <v>7</v>
      </c>
      <c r="G371" s="1" t="str">
        <f t="shared" ca="1" si="200"/>
        <v>6732581</v>
      </c>
      <c r="H371" s="1" t="str">
        <f t="shared" ca="1" si="203"/>
        <v>6732581</v>
      </c>
      <c r="I371" s="1">
        <f t="shared" ca="1" si="204"/>
        <v>6</v>
      </c>
      <c r="J371" s="30">
        <f ca="1">IF(OR(M370=3,L370=2),H371,IF(OR(AND(INT(RAND()*2)=0,K370-H371&gt;=0),M370&lt;=2),H371*(-1),H371))</f>
        <v>-6732581</v>
      </c>
      <c r="K371" s="31">
        <f t="shared" ca="1" si="212"/>
        <v>21328763</v>
      </c>
      <c r="L371" s="29">
        <f t="shared" ca="1" si="205"/>
        <v>1</v>
      </c>
      <c r="M371" s="1">
        <f t="shared" ca="1" si="213"/>
        <v>1</v>
      </c>
      <c r="N371" s="34">
        <f t="shared" ca="1" si="206"/>
        <v>-6732581</v>
      </c>
      <c r="O371" s="37">
        <v>-6732581</v>
      </c>
      <c r="P371" s="1" t="str">
        <f ca="1">IF(AND($I364&gt;=7,$I373&gt;=7,$I372&gt;=7),$H364,$H371)</f>
        <v>6732581</v>
      </c>
      <c r="Q371" s="31">
        <f t="shared" ca="1" si="208"/>
        <v>6732581</v>
      </c>
      <c r="R371" s="31">
        <f t="shared" ca="1" si="201"/>
        <v>6732581</v>
      </c>
      <c r="S371" s="1">
        <f t="shared" ca="1" si="214"/>
        <v>1</v>
      </c>
      <c r="T371" s="1">
        <f t="shared" ca="1" si="202"/>
        <v>6</v>
      </c>
      <c r="U371" s="1">
        <f t="shared" ca="1" si="209"/>
        <v>3</v>
      </c>
      <c r="V371" s="31" t="str">
        <f t="shared" ca="1" si="210"/>
        <v>3732581</v>
      </c>
    </row>
    <row r="372" spans="1:22">
      <c r="A372" s="1" t="s">
        <v>728</v>
      </c>
      <c r="D372" s="1">
        <f t="shared" ca="1" si="211"/>
        <v>0</v>
      </c>
      <c r="E372" s="1">
        <v>9</v>
      </c>
      <c r="F372" s="1">
        <v>7</v>
      </c>
      <c r="G372" s="1" t="str">
        <f t="shared" ca="1" si="200"/>
        <v>7843692</v>
      </c>
      <c r="H372" s="1" t="str">
        <f t="shared" ca="1" si="203"/>
        <v>7843692</v>
      </c>
      <c r="I372" s="1">
        <f t="shared" ca="1" si="204"/>
        <v>7</v>
      </c>
      <c r="J372" s="30">
        <f ca="1">IF(M371=3,H372,IF(OR(AND(INT(RAND()*2)=0,K371-H372&gt;=0),M371=2),H372*(-1),H372))</f>
        <v>-7843692</v>
      </c>
      <c r="K372" s="31">
        <f t="shared" ca="1" si="212"/>
        <v>13485071</v>
      </c>
      <c r="L372" s="29">
        <f t="shared" ca="1" si="205"/>
        <v>2</v>
      </c>
      <c r="M372" s="1">
        <f t="shared" ca="1" si="213"/>
        <v>2</v>
      </c>
      <c r="N372" s="34">
        <f t="shared" ca="1" si="206"/>
        <v>-7843692</v>
      </c>
      <c r="O372" s="37" t="s">
        <v>1275</v>
      </c>
      <c r="P372" s="1" t="str">
        <f ca="1">IF(AND($I364&gt;=7,$I373&gt;=7,$I372&lt;7),$H364,$H372)</f>
        <v>7843692</v>
      </c>
      <c r="Q372" s="31">
        <f t="shared" ca="1" si="208"/>
        <v>-7843692</v>
      </c>
      <c r="R372" s="31">
        <f t="shared" ca="1" si="201"/>
        <v>-7843692</v>
      </c>
      <c r="S372" s="1">
        <f t="shared" ca="1" si="214"/>
        <v>2</v>
      </c>
      <c r="T372" s="1">
        <f t="shared" ca="1" si="202"/>
        <v>0</v>
      </c>
      <c r="U372" s="1">
        <f t="shared" ca="1" si="209"/>
        <v>4</v>
      </c>
      <c r="V372" s="31">
        <f t="shared" ca="1" si="210"/>
        <v>-7843692</v>
      </c>
    </row>
    <row r="373" spans="1:22">
      <c r="A373" s="1" t="s">
        <v>729</v>
      </c>
      <c r="D373" s="1">
        <f t="shared" ca="1" si="211"/>
        <v>0</v>
      </c>
      <c r="E373" s="1">
        <v>10</v>
      </c>
      <c r="F373" s="1">
        <v>7</v>
      </c>
      <c r="G373" s="1" t="str">
        <f t="shared" ca="1" si="200"/>
        <v>8954703</v>
      </c>
      <c r="H373" s="1" t="str">
        <f t="shared" ca="1" si="203"/>
        <v>8954703</v>
      </c>
      <c r="I373" s="1">
        <f t="shared" ca="1" si="204"/>
        <v>8</v>
      </c>
      <c r="J373" s="30">
        <f ca="1">IF(M372=3,H373,IF(OR(AND(INT(RAND()*2)=0,K372-H373&gt;=0),M372=2),H373*(-1),H373))</f>
        <v>-8954703</v>
      </c>
      <c r="K373" s="31">
        <f t="shared" ca="1" si="212"/>
        <v>4530368</v>
      </c>
      <c r="L373" s="29">
        <f t="shared" ca="1" si="205"/>
        <v>3</v>
      </c>
      <c r="M373" s="1">
        <f t="shared" ca="1" si="213"/>
        <v>3</v>
      </c>
      <c r="N373" s="34">
        <f t="shared" ca="1" si="206"/>
        <v>-8954703</v>
      </c>
      <c r="O373" s="37" t="s">
        <v>1276</v>
      </c>
      <c r="P373" s="1" t="str">
        <f ca="1">IF(AND($I364&gt;=7,$I373&lt;7),$H364,$H373)</f>
        <v>8954703</v>
      </c>
      <c r="Q373" s="31">
        <f t="shared" ca="1" si="208"/>
        <v>-8954703</v>
      </c>
      <c r="R373" s="31">
        <f t="shared" ca="1" si="201"/>
        <v>-8954703</v>
      </c>
      <c r="S373" s="1">
        <f t="shared" ca="1" si="214"/>
        <v>3</v>
      </c>
      <c r="T373" s="1">
        <f t="shared" ca="1" si="202"/>
        <v>0</v>
      </c>
      <c r="U373" s="1">
        <f t="shared" ca="1" si="209"/>
        <v>2</v>
      </c>
      <c r="V373" s="31">
        <f t="shared" ca="1" si="210"/>
        <v>-8954703</v>
      </c>
    </row>
    <row r="374" spans="1:22">
      <c r="K374" s="31">
        <f t="shared" ca="1" si="212"/>
        <v>4530368</v>
      </c>
      <c r="O374" s="37"/>
      <c r="Q374" s="31">
        <f ca="1">SUM(Q364:Q373)</f>
        <v>-136098</v>
      </c>
      <c r="R374" s="31">
        <f ca="1">SUM(R364:R373)</f>
        <v>-136098</v>
      </c>
      <c r="V374" s="31">
        <f ca="1">SUM(V364:V373)</f>
        <v>-12490149</v>
      </c>
    </row>
    <row r="375" spans="1:22">
      <c r="O375" s="37"/>
    </row>
    <row r="376" spans="1:22">
      <c r="A376" s="22" t="s">
        <v>367</v>
      </c>
      <c r="F376" s="1" t="s">
        <v>451</v>
      </c>
      <c r="O376" s="37"/>
    </row>
    <row r="377" spans="1:22">
      <c r="F377" s="1">
        <f>MAX(F379:F388)</f>
        <v>8</v>
      </c>
      <c r="O377" s="37"/>
    </row>
    <row r="378" spans="1:22">
      <c r="A378" s="1" t="s">
        <v>440</v>
      </c>
      <c r="B378" s="1" t="s">
        <v>441</v>
      </c>
      <c r="C378" s="28" t="s">
        <v>340</v>
      </c>
      <c r="D378" s="1" t="s">
        <v>341</v>
      </c>
      <c r="E378" s="1" t="s">
        <v>396</v>
      </c>
      <c r="F378" s="1" t="s">
        <v>444</v>
      </c>
      <c r="G378" s="1" t="s">
        <v>337</v>
      </c>
      <c r="H378" s="1" t="s">
        <v>338</v>
      </c>
      <c r="I378" s="1" t="s">
        <v>342</v>
      </c>
      <c r="J378" s="1" t="s">
        <v>339</v>
      </c>
      <c r="K378" s="31" t="s">
        <v>343</v>
      </c>
      <c r="L378" s="27" t="s">
        <v>344</v>
      </c>
      <c r="M378" s="27" t="s">
        <v>345</v>
      </c>
      <c r="N378" s="33"/>
      <c r="O378" s="36"/>
      <c r="P378" s="17" t="s">
        <v>346</v>
      </c>
    </row>
    <row r="379" spans="1:22">
      <c r="A379" s="1" t="s">
        <v>730</v>
      </c>
      <c r="C379" s="1">
        <v>3</v>
      </c>
      <c r="D379" s="1">
        <f ca="1">IF(C379=0,INT(RAND()*2),0)</f>
        <v>0</v>
      </c>
      <c r="E379" s="1">
        <v>1</v>
      </c>
      <c r="F379" s="1">
        <v>8</v>
      </c>
      <c r="G379" s="1" t="str">
        <f t="shared" ref="G379:G388" ca="1" si="215">IF(LEFT(A379,F379)="0",INT(RAND()*9+1),LEFT(A379,F379))</f>
        <v>30827196</v>
      </c>
      <c r="H379" s="1" t="str">
        <f ca="1">IF(LEFT(G379,1)="0",RIGHT(G379,LEN(G379)-1)&amp;LEFT(G379,1),G379)</f>
        <v>30827196</v>
      </c>
      <c r="I379" s="1">
        <f ca="1">VALUE(LEFT(H379,1))</f>
        <v>3</v>
      </c>
      <c r="J379" s="1" t="str">
        <f ca="1">H379</f>
        <v>30827196</v>
      </c>
      <c r="K379" s="31" t="str">
        <f ca="1">J379</f>
        <v>30827196</v>
      </c>
      <c r="L379" s="29"/>
      <c r="M379" s="1">
        <f>C379</f>
        <v>3</v>
      </c>
      <c r="N379" s="34" t="str">
        <f ca="1">IF(D379=1,V379,J379)</f>
        <v>30827196</v>
      </c>
      <c r="O379" s="37" t="s">
        <v>1277</v>
      </c>
      <c r="P379" s="1" t="str">
        <f ca="1">IF($I379&lt;7,$H379,IF($I388&lt;7,$H388,IF($I387&lt;7,$H387,$H386)))</f>
        <v>30827196</v>
      </c>
      <c r="Q379" s="31">
        <f ca="1">IF(AND(VALUE(LEFT(P379,1))&gt;=7,S378&lt;3),P379*-1,P379*1)</f>
        <v>30827196</v>
      </c>
      <c r="R379" s="31">
        <f t="shared" ref="R379:R388" ca="1" si="216">Q379</f>
        <v>30827196</v>
      </c>
      <c r="S379" s="1">
        <f ca="1">IF(Q379&lt;0,1,0)</f>
        <v>0</v>
      </c>
      <c r="T379" s="1">
        <f t="shared" ref="T379:T388" ca="1" si="217">IF(R379&gt;=0,VALUE(LEFT(R379,1)),0)</f>
        <v>3</v>
      </c>
      <c r="U379" s="1">
        <f ca="1">INT(RAND()*4+1)</f>
        <v>4</v>
      </c>
      <c r="V379" s="31">
        <f ca="1">IF(T379&gt;=5,U379&amp;RIGHT(R379,LEN(R379)-1),R379)</f>
        <v>30827196</v>
      </c>
    </row>
    <row r="380" spans="1:22">
      <c r="A380" s="1" t="s">
        <v>731</v>
      </c>
      <c r="D380" s="1">
        <f ca="1">D379</f>
        <v>0</v>
      </c>
      <c r="E380" s="1">
        <v>2</v>
      </c>
      <c r="F380" s="1">
        <v>8</v>
      </c>
      <c r="G380" s="1" t="str">
        <f t="shared" ca="1" si="215"/>
        <v>29716085</v>
      </c>
      <c r="H380" s="1" t="str">
        <f t="shared" ref="H380:H388" ca="1" si="218">IF(LEFT(G380,1)="0",RIGHT(G380,LEN(G380)-1)&amp;LEFT(G380,1),G380)</f>
        <v>29716085</v>
      </c>
      <c r="I380" s="1">
        <f t="shared" ref="I380:I388" ca="1" si="219">VALUE(LEFT(H380,1))</f>
        <v>2</v>
      </c>
      <c r="J380" s="1" t="str">
        <f ca="1">IF(M379=3,H380,IF(L379=2,H380,IF(AND(INT(RAND()*2)=0,K379-H380&gt;=0),H380*(-1),H380)))</f>
        <v>29716085</v>
      </c>
      <c r="K380" s="31">
        <f ca="1">K379+J380</f>
        <v>60543281</v>
      </c>
      <c r="L380" s="29">
        <f t="shared" ref="L380:L388" ca="1" si="220">IF(J380&lt;0,L379+1,0)</f>
        <v>0</v>
      </c>
      <c r="M380" s="1">
        <f ca="1">IF(J380&lt;0,M379+1,M379)</f>
        <v>3</v>
      </c>
      <c r="N380" s="34" t="str">
        <f t="shared" ref="N380:N388" ca="1" si="221">IF(D380=1,V380,J380)</f>
        <v>29716085</v>
      </c>
      <c r="O380" s="37" t="s">
        <v>1278</v>
      </c>
      <c r="P380" s="1" t="str">
        <f t="shared" ref="P380:P385" ca="1" si="222">$H380</f>
        <v>29716085</v>
      </c>
      <c r="Q380" s="31">
        <f t="shared" ref="Q380:Q388" ca="1" si="223">IF(AND(VALUE(LEFT(P380,1))&gt;=7,S379&lt;3),P380*-1,P380*1)</f>
        <v>29716085</v>
      </c>
      <c r="R380" s="31">
        <f t="shared" ca="1" si="216"/>
        <v>29716085</v>
      </c>
      <c r="S380" s="1">
        <f ca="1">IF(Q380&lt;0,S379+1,S379)</f>
        <v>0</v>
      </c>
      <c r="T380" s="1">
        <f t="shared" ca="1" si="217"/>
        <v>2</v>
      </c>
      <c r="U380" s="1">
        <f t="shared" ref="U380:U388" ca="1" si="224">INT(RAND()*4+1)</f>
        <v>3</v>
      </c>
      <c r="V380" s="31">
        <f t="shared" ref="V380:V388" ca="1" si="225">IF(T380&gt;=5,U380&amp;RIGHT(R380,LEN(R380)-1),R380)</f>
        <v>29716085</v>
      </c>
    </row>
    <row r="381" spans="1:22">
      <c r="A381" s="1" t="s">
        <v>732</v>
      </c>
      <c r="D381" s="1">
        <f t="shared" ref="D381:D388" ca="1" si="226">D380</f>
        <v>0</v>
      </c>
      <c r="E381" s="1">
        <v>3</v>
      </c>
      <c r="F381" s="1">
        <v>8</v>
      </c>
      <c r="G381" s="1" t="str">
        <f t="shared" ca="1" si="215"/>
        <v>96483752</v>
      </c>
      <c r="H381" s="1" t="str">
        <f t="shared" ca="1" si="218"/>
        <v>96483752</v>
      </c>
      <c r="I381" s="1">
        <f t="shared" ca="1" si="219"/>
        <v>9</v>
      </c>
      <c r="J381" s="1" t="str">
        <f ca="1">IF(M380=3,H381,IF(L380=2,H381,IF(AND(INT(RAND()*2)=0,K380-H381&gt;=0),H381*(-1),H381)))</f>
        <v>96483752</v>
      </c>
      <c r="K381" s="31">
        <f t="shared" ref="K381:K389" ca="1" si="227">K380+J381</f>
        <v>157027033</v>
      </c>
      <c r="L381" s="29">
        <f t="shared" ca="1" si="220"/>
        <v>0</v>
      </c>
      <c r="M381" s="1">
        <f t="shared" ref="M381:M388" ca="1" si="228">IF(J381&lt;0,M380+1,M380)</f>
        <v>3</v>
      </c>
      <c r="N381" s="34" t="str">
        <f t="shared" ca="1" si="221"/>
        <v>96483752</v>
      </c>
      <c r="O381" s="37" t="s">
        <v>1279</v>
      </c>
      <c r="P381" s="1" t="str">
        <f t="shared" ca="1" si="222"/>
        <v>96483752</v>
      </c>
      <c r="Q381" s="31">
        <f t="shared" ca="1" si="223"/>
        <v>-96483752</v>
      </c>
      <c r="R381" s="31">
        <f t="shared" ca="1" si="216"/>
        <v>-96483752</v>
      </c>
      <c r="S381" s="1">
        <f t="shared" ref="S381:S388" ca="1" si="229">IF(Q381&lt;0,S380+1,S380)</f>
        <v>1</v>
      </c>
      <c r="T381" s="1">
        <f t="shared" ca="1" si="217"/>
        <v>0</v>
      </c>
      <c r="U381" s="1">
        <f t="shared" ca="1" si="224"/>
        <v>3</v>
      </c>
      <c r="V381" s="31">
        <f t="shared" ca="1" si="225"/>
        <v>-96483752</v>
      </c>
    </row>
    <row r="382" spans="1:22">
      <c r="A382" s="1" t="s">
        <v>733</v>
      </c>
      <c r="D382" s="1">
        <f t="shared" ca="1" si="226"/>
        <v>0</v>
      </c>
      <c r="E382" s="1">
        <v>4</v>
      </c>
      <c r="F382" s="1">
        <v>8</v>
      </c>
      <c r="G382" s="1" t="str">
        <f t="shared" ca="1" si="215"/>
        <v>41938207</v>
      </c>
      <c r="H382" s="1" t="str">
        <f t="shared" ca="1" si="218"/>
        <v>41938207</v>
      </c>
      <c r="I382" s="1">
        <f t="shared" ca="1" si="219"/>
        <v>4</v>
      </c>
      <c r="J382" s="1" t="str">
        <f ca="1">IF(M381=3,H382,IF(L381=2,H382,IF(AND(INT(RAND()*2)=0,K381-H382&gt;=0),H382*(-1),H382)))</f>
        <v>41938207</v>
      </c>
      <c r="K382" s="31">
        <f t="shared" ca="1" si="227"/>
        <v>198965240</v>
      </c>
      <c r="L382" s="29">
        <f t="shared" ca="1" si="220"/>
        <v>0</v>
      </c>
      <c r="M382" s="1">
        <f t="shared" ca="1" si="228"/>
        <v>3</v>
      </c>
      <c r="N382" s="34" t="str">
        <f t="shared" ca="1" si="221"/>
        <v>41938207</v>
      </c>
      <c r="O382" s="37" t="s">
        <v>1280</v>
      </c>
      <c r="P382" s="1" t="str">
        <f t="shared" ca="1" si="222"/>
        <v>41938207</v>
      </c>
      <c r="Q382" s="31">
        <f t="shared" ca="1" si="223"/>
        <v>41938207</v>
      </c>
      <c r="R382" s="31">
        <f t="shared" ca="1" si="216"/>
        <v>41938207</v>
      </c>
      <c r="S382" s="1">
        <f t="shared" ca="1" si="229"/>
        <v>1</v>
      </c>
      <c r="T382" s="1">
        <f t="shared" ca="1" si="217"/>
        <v>4</v>
      </c>
      <c r="U382" s="1">
        <f t="shared" ca="1" si="224"/>
        <v>3</v>
      </c>
      <c r="V382" s="31">
        <f t="shared" ca="1" si="225"/>
        <v>41938207</v>
      </c>
    </row>
    <row r="383" spans="1:22">
      <c r="A383" s="1" t="s">
        <v>734</v>
      </c>
      <c r="D383" s="1">
        <f t="shared" ca="1" si="226"/>
        <v>0</v>
      </c>
      <c r="E383" s="1">
        <v>5</v>
      </c>
      <c r="F383" s="1">
        <v>8</v>
      </c>
      <c r="G383" s="1" t="str">
        <f t="shared" ca="1" si="215"/>
        <v>85372641</v>
      </c>
      <c r="H383" s="1" t="str">
        <f t="shared" ca="1" si="218"/>
        <v>85372641</v>
      </c>
      <c r="I383" s="1">
        <f t="shared" ca="1" si="219"/>
        <v>8</v>
      </c>
      <c r="J383" s="30" t="str">
        <f ca="1">IF(OR(M382=3,L382=2,M382=2),H383,IF(AND(INT(RAND()*2)=0,K382-H383&gt;=0),H383*(-1),H383))</f>
        <v>85372641</v>
      </c>
      <c r="K383" s="31">
        <f t="shared" ca="1" si="227"/>
        <v>284337881</v>
      </c>
      <c r="L383" s="29">
        <f t="shared" ca="1" si="220"/>
        <v>0</v>
      </c>
      <c r="M383" s="1">
        <f t="shared" ca="1" si="228"/>
        <v>3</v>
      </c>
      <c r="N383" s="34" t="str">
        <f t="shared" ca="1" si="221"/>
        <v>85372641</v>
      </c>
      <c r="O383" s="37" t="s">
        <v>1281</v>
      </c>
      <c r="P383" s="1" t="str">
        <f t="shared" ca="1" si="222"/>
        <v>85372641</v>
      </c>
      <c r="Q383" s="31">
        <f t="shared" ca="1" si="223"/>
        <v>-85372641</v>
      </c>
      <c r="R383" s="31">
        <f t="shared" ca="1" si="216"/>
        <v>-85372641</v>
      </c>
      <c r="S383" s="1">
        <f t="shared" ca="1" si="229"/>
        <v>2</v>
      </c>
      <c r="T383" s="1">
        <f t="shared" ca="1" si="217"/>
        <v>0</v>
      </c>
      <c r="U383" s="1">
        <f t="shared" ca="1" si="224"/>
        <v>3</v>
      </c>
      <c r="V383" s="31">
        <f t="shared" ca="1" si="225"/>
        <v>-85372641</v>
      </c>
    </row>
    <row r="384" spans="1:22">
      <c r="A384" s="1" t="s">
        <v>735</v>
      </c>
      <c r="D384" s="1">
        <f t="shared" ca="1" si="226"/>
        <v>0</v>
      </c>
      <c r="E384" s="1">
        <v>6</v>
      </c>
      <c r="F384" s="1">
        <v>8</v>
      </c>
      <c r="G384" s="1" t="str">
        <f t="shared" ca="1" si="215"/>
        <v>18605974</v>
      </c>
      <c r="H384" s="1" t="str">
        <f t="shared" ca="1" si="218"/>
        <v>18605974</v>
      </c>
      <c r="I384" s="1">
        <f t="shared" ca="1" si="219"/>
        <v>1</v>
      </c>
      <c r="J384" s="30" t="str">
        <f ca="1">IF(OR(M383=3,L383=2,M383=2),H384,IF(AND(INT(RAND()*2)=0,K383-H384&gt;=0),H384*(-1),H384))</f>
        <v>18605974</v>
      </c>
      <c r="K384" s="31">
        <f t="shared" ca="1" si="227"/>
        <v>302943855</v>
      </c>
      <c r="L384" s="29">
        <f t="shared" ca="1" si="220"/>
        <v>0</v>
      </c>
      <c r="M384" s="1">
        <f t="shared" ca="1" si="228"/>
        <v>3</v>
      </c>
      <c r="N384" s="34" t="str">
        <f t="shared" ca="1" si="221"/>
        <v>18605974</v>
      </c>
      <c r="O384" s="37" t="s">
        <v>1282</v>
      </c>
      <c r="P384" s="1" t="str">
        <f t="shared" ca="1" si="222"/>
        <v>18605974</v>
      </c>
      <c r="Q384" s="31">
        <f t="shared" ca="1" si="223"/>
        <v>18605974</v>
      </c>
      <c r="R384" s="31">
        <f t="shared" ca="1" si="216"/>
        <v>18605974</v>
      </c>
      <c r="S384" s="1">
        <f t="shared" ca="1" si="229"/>
        <v>2</v>
      </c>
      <c r="T384" s="1">
        <f t="shared" ca="1" si="217"/>
        <v>1</v>
      </c>
      <c r="U384" s="1">
        <f t="shared" ca="1" si="224"/>
        <v>3</v>
      </c>
      <c r="V384" s="31">
        <f t="shared" ca="1" si="225"/>
        <v>18605974</v>
      </c>
    </row>
    <row r="385" spans="1:22">
      <c r="A385" s="1" t="s">
        <v>736</v>
      </c>
      <c r="D385" s="1">
        <f t="shared" ca="1" si="226"/>
        <v>0</v>
      </c>
      <c r="E385" s="1">
        <v>7</v>
      </c>
      <c r="F385" s="1">
        <v>8</v>
      </c>
      <c r="G385" s="1" t="str">
        <f t="shared" ca="1" si="215"/>
        <v>63150429</v>
      </c>
      <c r="H385" s="1" t="str">
        <f t="shared" ca="1" si="218"/>
        <v>63150429</v>
      </c>
      <c r="I385" s="1">
        <f t="shared" ca="1" si="219"/>
        <v>6</v>
      </c>
      <c r="J385" s="30" t="str">
        <f ca="1">IF(OR(M384=3,L384=2,M384=2),H385,IF(AND(INT(RAND()*2)=0,K384-H385&gt;=0),H385*(-1),H385))</f>
        <v>63150429</v>
      </c>
      <c r="K385" s="31">
        <f t="shared" ca="1" si="227"/>
        <v>366094284</v>
      </c>
      <c r="L385" s="29">
        <f t="shared" ca="1" si="220"/>
        <v>0</v>
      </c>
      <c r="M385" s="1">
        <f t="shared" ca="1" si="228"/>
        <v>3</v>
      </c>
      <c r="N385" s="34" t="str">
        <f t="shared" ca="1" si="221"/>
        <v>63150429</v>
      </c>
      <c r="O385" s="37" t="s">
        <v>1283</v>
      </c>
      <c r="P385" s="1" t="str">
        <f t="shared" ca="1" si="222"/>
        <v>63150429</v>
      </c>
      <c r="Q385" s="31">
        <f t="shared" ca="1" si="223"/>
        <v>63150429</v>
      </c>
      <c r="R385" s="31">
        <f t="shared" ca="1" si="216"/>
        <v>63150429</v>
      </c>
      <c r="S385" s="1">
        <f t="shared" ca="1" si="229"/>
        <v>2</v>
      </c>
      <c r="T385" s="1">
        <f t="shared" ca="1" si="217"/>
        <v>6</v>
      </c>
      <c r="U385" s="1">
        <f t="shared" ca="1" si="224"/>
        <v>1</v>
      </c>
      <c r="V385" s="31" t="str">
        <f t="shared" ca="1" si="225"/>
        <v>13150429</v>
      </c>
    </row>
    <row r="386" spans="1:22">
      <c r="A386" s="1" t="s">
        <v>737</v>
      </c>
      <c r="D386" s="1">
        <f t="shared" ca="1" si="226"/>
        <v>0</v>
      </c>
      <c r="E386" s="1">
        <v>8</v>
      </c>
      <c r="F386" s="1">
        <v>8</v>
      </c>
      <c r="G386" s="1" t="str">
        <f t="shared" ca="1" si="215"/>
        <v>74261530</v>
      </c>
      <c r="H386" s="1" t="str">
        <f t="shared" ca="1" si="218"/>
        <v>74261530</v>
      </c>
      <c r="I386" s="1">
        <f t="shared" ca="1" si="219"/>
        <v>7</v>
      </c>
      <c r="J386" s="30" t="str">
        <f ca="1">IF(OR(M385=3,L385=2),H386,IF(OR(AND(INT(RAND()*2)=0,K385-H386&gt;=0),M385&lt;=2),H386*(-1),H386))</f>
        <v>74261530</v>
      </c>
      <c r="K386" s="31">
        <f t="shared" ca="1" si="227"/>
        <v>440355814</v>
      </c>
      <c r="L386" s="29">
        <f t="shared" ca="1" si="220"/>
        <v>0</v>
      </c>
      <c r="M386" s="1">
        <f t="shared" ca="1" si="228"/>
        <v>3</v>
      </c>
      <c r="N386" s="34" t="str">
        <f t="shared" ca="1" si="221"/>
        <v>74261530</v>
      </c>
      <c r="O386" s="37" t="s">
        <v>1284</v>
      </c>
      <c r="P386" s="1" t="str">
        <f ca="1">IF(AND($I379&gt;=7,$I388&gt;=7,$I387&gt;=7),$H379,$H386)</f>
        <v>74261530</v>
      </c>
      <c r="Q386" s="31">
        <f t="shared" ca="1" si="223"/>
        <v>-74261530</v>
      </c>
      <c r="R386" s="31">
        <f t="shared" ca="1" si="216"/>
        <v>-74261530</v>
      </c>
      <c r="S386" s="1">
        <f t="shared" ca="1" si="229"/>
        <v>3</v>
      </c>
      <c r="T386" s="1">
        <f t="shared" ca="1" si="217"/>
        <v>0</v>
      </c>
      <c r="U386" s="1">
        <f t="shared" ca="1" si="224"/>
        <v>4</v>
      </c>
      <c r="V386" s="31">
        <f t="shared" ca="1" si="225"/>
        <v>-74261530</v>
      </c>
    </row>
    <row r="387" spans="1:22">
      <c r="A387" s="1" t="s">
        <v>738</v>
      </c>
      <c r="D387" s="1">
        <f t="shared" ca="1" si="226"/>
        <v>0</v>
      </c>
      <c r="E387" s="1">
        <v>9</v>
      </c>
      <c r="F387" s="1">
        <v>8</v>
      </c>
      <c r="G387" s="1" t="str">
        <f t="shared" ca="1" si="215"/>
        <v>07594863</v>
      </c>
      <c r="H387" s="1" t="str">
        <f t="shared" ca="1" si="218"/>
        <v>75948630</v>
      </c>
      <c r="I387" s="1">
        <f t="shared" ca="1" si="219"/>
        <v>7</v>
      </c>
      <c r="J387" s="30" t="str">
        <f ca="1">IF(M386=3,H387,IF(OR(AND(INT(RAND()*2)=0,K386-H387&gt;=0),M386=2),H387*(-1),H387))</f>
        <v>75948630</v>
      </c>
      <c r="K387" s="31">
        <f t="shared" ca="1" si="227"/>
        <v>516304444</v>
      </c>
      <c r="L387" s="29">
        <f t="shared" ca="1" si="220"/>
        <v>0</v>
      </c>
      <c r="M387" s="1">
        <f t="shared" ca="1" si="228"/>
        <v>3</v>
      </c>
      <c r="N387" s="34" t="str">
        <f t="shared" ca="1" si="221"/>
        <v>75948630</v>
      </c>
      <c r="O387" s="37" t="s">
        <v>1285</v>
      </c>
      <c r="P387" s="1" t="str">
        <f ca="1">IF(AND($I379&gt;=7,$I388&gt;=7,$I387&lt;7),$H379,$H387)</f>
        <v>75948630</v>
      </c>
      <c r="Q387" s="31">
        <f t="shared" ca="1" si="223"/>
        <v>75948630</v>
      </c>
      <c r="R387" s="31">
        <f t="shared" ca="1" si="216"/>
        <v>75948630</v>
      </c>
      <c r="S387" s="1">
        <f t="shared" ca="1" si="229"/>
        <v>3</v>
      </c>
      <c r="T387" s="1">
        <f t="shared" ca="1" si="217"/>
        <v>7</v>
      </c>
      <c r="U387" s="1">
        <f t="shared" ca="1" si="224"/>
        <v>3</v>
      </c>
      <c r="V387" s="31" t="str">
        <f t="shared" ca="1" si="225"/>
        <v>35948630</v>
      </c>
    </row>
    <row r="388" spans="1:22">
      <c r="A388" s="1" t="s">
        <v>739</v>
      </c>
      <c r="D388" s="1">
        <f t="shared" ca="1" si="226"/>
        <v>0</v>
      </c>
      <c r="E388" s="1">
        <v>10</v>
      </c>
      <c r="F388" s="1">
        <v>8</v>
      </c>
      <c r="G388" s="1" t="str">
        <f t="shared" ca="1" si="215"/>
        <v>52049318</v>
      </c>
      <c r="H388" s="1" t="str">
        <f t="shared" ca="1" si="218"/>
        <v>52049318</v>
      </c>
      <c r="I388" s="1">
        <f t="shared" ca="1" si="219"/>
        <v>5</v>
      </c>
      <c r="J388" s="30" t="str">
        <f ca="1">IF(M387=3,H388,IF(OR(AND(INT(RAND()*2)=0,K387-H388&gt;=0),M387=2),H388*(-1),H388))</f>
        <v>52049318</v>
      </c>
      <c r="K388" s="31">
        <f t="shared" ca="1" si="227"/>
        <v>568353762</v>
      </c>
      <c r="L388" s="29">
        <f t="shared" ca="1" si="220"/>
        <v>0</v>
      </c>
      <c r="M388" s="1">
        <f t="shared" ca="1" si="228"/>
        <v>3</v>
      </c>
      <c r="N388" s="34" t="str">
        <f t="shared" ca="1" si="221"/>
        <v>52049318</v>
      </c>
      <c r="O388" s="37" t="s">
        <v>1286</v>
      </c>
      <c r="P388" s="1" t="str">
        <f ca="1">IF(AND($I379&gt;=7,$I388&lt;7),$H379,$H388)</f>
        <v>52049318</v>
      </c>
      <c r="Q388" s="31">
        <f t="shared" ca="1" si="223"/>
        <v>52049318</v>
      </c>
      <c r="R388" s="31">
        <f t="shared" ca="1" si="216"/>
        <v>52049318</v>
      </c>
      <c r="S388" s="1">
        <f t="shared" ca="1" si="229"/>
        <v>3</v>
      </c>
      <c r="T388" s="1">
        <f t="shared" ca="1" si="217"/>
        <v>5</v>
      </c>
      <c r="U388" s="1">
        <f t="shared" ca="1" si="224"/>
        <v>4</v>
      </c>
      <c r="V388" s="31" t="str">
        <f t="shared" ca="1" si="225"/>
        <v>42049318</v>
      </c>
    </row>
    <row r="389" spans="1:22">
      <c r="D389" s="1">
        <f ca="1">SUM(D379:D388)</f>
        <v>0</v>
      </c>
      <c r="K389" s="31">
        <f t="shared" ca="1" si="227"/>
        <v>568353762</v>
      </c>
      <c r="O389" s="37"/>
      <c r="Q389" s="31">
        <f ca="1">SUM(Q379:Q388)</f>
        <v>56117916</v>
      </c>
      <c r="R389" s="31">
        <f ca="1">SUM(R379:R388)</f>
        <v>56117916</v>
      </c>
      <c r="V389" s="31">
        <f ca="1">SUM(V379:V388)</f>
        <v>-135030461</v>
      </c>
    </row>
    <row r="390" spans="1:22">
      <c r="O390" s="37"/>
    </row>
    <row r="391" spans="1:22">
      <c r="A391" s="22" t="s">
        <v>368</v>
      </c>
      <c r="F391" s="1" t="s">
        <v>451</v>
      </c>
      <c r="O391" s="37"/>
    </row>
    <row r="392" spans="1:22">
      <c r="F392" s="1">
        <f>MAX(F394:F403)</f>
        <v>8</v>
      </c>
      <c r="O392" s="37"/>
    </row>
    <row r="393" spans="1:22">
      <c r="A393" s="1" t="s">
        <v>440</v>
      </c>
      <c r="B393" s="1" t="s">
        <v>441</v>
      </c>
      <c r="E393" s="1" t="s">
        <v>396</v>
      </c>
      <c r="F393" s="1" t="s">
        <v>444</v>
      </c>
      <c r="G393" s="1" t="s">
        <v>337</v>
      </c>
      <c r="H393" s="1" t="s">
        <v>338</v>
      </c>
      <c r="I393" s="1" t="s">
        <v>342</v>
      </c>
      <c r="J393" s="1" t="s">
        <v>339</v>
      </c>
      <c r="K393" s="31" t="s">
        <v>343</v>
      </c>
      <c r="L393" s="27" t="s">
        <v>344</v>
      </c>
      <c r="M393" s="27" t="s">
        <v>345</v>
      </c>
      <c r="N393" s="33"/>
      <c r="O393" s="36"/>
      <c r="P393" s="17" t="s">
        <v>346</v>
      </c>
    </row>
    <row r="394" spans="1:22">
      <c r="A394" s="1" t="s">
        <v>740</v>
      </c>
      <c r="C394" s="1">
        <f ca="1">IF(INT(RAND()*2)=0,0,3)</f>
        <v>3</v>
      </c>
      <c r="D394" s="1">
        <f ca="1">IF(AND(C394=0,D389=0),INT(RAND()*2),0)</f>
        <v>0</v>
      </c>
      <c r="E394" s="1">
        <v>1</v>
      </c>
      <c r="F394" s="1">
        <v>8</v>
      </c>
      <c r="G394" s="1" t="str">
        <f t="shared" ref="G394:G403" ca="1" si="230">IF(LEFT(A394,F394)="0",INT(RAND()*9+1),LEFT(A394,F394))</f>
        <v>98640321</v>
      </c>
      <c r="H394" s="1" t="str">
        <f ca="1">IF(LEFT(G394,1)="0",RIGHT(G394,LEN(G394)-1)&amp;LEFT(G394,1),G394)</f>
        <v>98640321</v>
      </c>
      <c r="I394" s="1">
        <f ca="1">VALUE(LEFT(H394,1))</f>
        <v>9</v>
      </c>
      <c r="J394" s="1" t="str">
        <f ca="1">H394</f>
        <v>98640321</v>
      </c>
      <c r="K394" s="31" t="str">
        <f ca="1">J394</f>
        <v>98640321</v>
      </c>
      <c r="L394" s="29"/>
      <c r="M394" s="1">
        <f ca="1">C394</f>
        <v>3</v>
      </c>
      <c r="N394" s="34" t="str">
        <f ca="1">IF(D394=1,V394,J394)</f>
        <v>98640321</v>
      </c>
      <c r="O394" s="37" t="s">
        <v>1287</v>
      </c>
      <c r="P394" s="1" t="str">
        <f ca="1">IF($I394&lt;7,$H394,IF($I403&lt;7,$H403,IF($I402&lt;7,$H402,$H401)))</f>
        <v>10862543</v>
      </c>
      <c r="Q394" s="31">
        <f ca="1">IF(AND(VALUE(LEFT(P394,1))&gt;=7,S393&lt;3),P394*-1,P394*1)</f>
        <v>10862543</v>
      </c>
      <c r="R394" s="31">
        <f t="shared" ref="R394:R403" ca="1" si="231">Q394</f>
        <v>10862543</v>
      </c>
      <c r="S394" s="1">
        <f ca="1">IF(Q394&lt;0,1,0)</f>
        <v>0</v>
      </c>
      <c r="T394" s="1">
        <f t="shared" ref="T394:T403" ca="1" si="232">IF(R394&gt;=0,VALUE(LEFT(R394,1)),0)</f>
        <v>1</v>
      </c>
      <c r="U394" s="1">
        <f ca="1">INT(RAND()*4+1)</f>
        <v>3</v>
      </c>
      <c r="V394" s="31">
        <f ca="1">IF(T394&gt;=5,U394&amp;RIGHT(R394,LEN(R394)-1),R394)</f>
        <v>10862543</v>
      </c>
    </row>
    <row r="395" spans="1:22">
      <c r="A395" s="1" t="s">
        <v>741</v>
      </c>
      <c r="D395" s="1">
        <f ca="1">D394</f>
        <v>0</v>
      </c>
      <c r="E395" s="1">
        <v>2</v>
      </c>
      <c r="F395" s="1">
        <v>8</v>
      </c>
      <c r="G395" s="1" t="str">
        <f t="shared" ca="1" si="230"/>
        <v>43195876</v>
      </c>
      <c r="H395" s="1" t="str">
        <f t="shared" ref="H395:H403" ca="1" si="233">IF(LEFT(G395,1)="0",RIGHT(G395,LEN(G395)-1)&amp;LEFT(G395,1),G395)</f>
        <v>43195876</v>
      </c>
      <c r="I395" s="1">
        <f t="shared" ref="I395:I403" ca="1" si="234">VALUE(LEFT(H395,1))</f>
        <v>4</v>
      </c>
      <c r="J395" s="1" t="str">
        <f ca="1">IF(M394=3,H395,IF(L394=2,H395,IF(AND(INT(RAND()*2)=0,K394-H395&gt;=0),H395*(-1),H395)))</f>
        <v>43195876</v>
      </c>
      <c r="K395" s="31">
        <f ca="1">K394+J395</f>
        <v>141836197</v>
      </c>
      <c r="L395" s="29">
        <f t="shared" ref="L395:L403" ca="1" si="235">IF(J395&lt;0,L394+1,0)</f>
        <v>0</v>
      </c>
      <c r="M395" s="1">
        <f ca="1">IF(J395&lt;0,M394+1,M394)</f>
        <v>3</v>
      </c>
      <c r="N395" s="34" t="str">
        <f t="shared" ref="N395:N403" ca="1" si="236">IF(D395=1,V395,J395)</f>
        <v>43195876</v>
      </c>
      <c r="O395" s="37" t="s">
        <v>1288</v>
      </c>
      <c r="P395" s="1" t="str">
        <f t="shared" ref="P395:P400" ca="1" si="237">$H395</f>
        <v>43195876</v>
      </c>
      <c r="Q395" s="31">
        <f t="shared" ref="Q395:Q403" ca="1" si="238">IF(AND(VALUE(LEFT(P395,1))&gt;=7,S394&lt;3),P395*-1,P395*1)</f>
        <v>43195876</v>
      </c>
      <c r="R395" s="31">
        <f t="shared" ca="1" si="231"/>
        <v>43195876</v>
      </c>
      <c r="S395" s="1">
        <f ca="1">IF(Q395&lt;0,S394+1,S394)</f>
        <v>0</v>
      </c>
      <c r="T395" s="1">
        <f t="shared" ca="1" si="232"/>
        <v>4</v>
      </c>
      <c r="U395" s="1">
        <f t="shared" ref="U395:U403" ca="1" si="239">INT(RAND()*4+1)</f>
        <v>4</v>
      </c>
      <c r="V395" s="31">
        <f t="shared" ref="V395:V403" ca="1" si="240">IF(T395&gt;=5,U395&amp;RIGHT(R395,LEN(R395)-1),R395)</f>
        <v>43195876</v>
      </c>
    </row>
    <row r="396" spans="1:22">
      <c r="A396" s="1" t="s">
        <v>742</v>
      </c>
      <c r="D396" s="1">
        <f t="shared" ref="D396:D403" ca="1" si="241">D395</f>
        <v>0</v>
      </c>
      <c r="E396" s="1">
        <v>3</v>
      </c>
      <c r="F396" s="1">
        <v>8</v>
      </c>
      <c r="G396" s="1" t="str">
        <f t="shared" ca="1" si="230"/>
        <v>87539210</v>
      </c>
      <c r="H396" s="1" t="str">
        <f t="shared" ca="1" si="233"/>
        <v>87539210</v>
      </c>
      <c r="I396" s="1">
        <f t="shared" ca="1" si="234"/>
        <v>8</v>
      </c>
      <c r="J396" s="1" t="str">
        <f ca="1">IF(M395=3,H396,IF(L395=2,H396,IF(AND(INT(RAND()*2)=0,K395-H396&gt;=0),H396*(-1),H396)))</f>
        <v>87539210</v>
      </c>
      <c r="K396" s="31">
        <f t="shared" ref="K396:K404" ca="1" si="242">K395+J396</f>
        <v>229375407</v>
      </c>
      <c r="L396" s="29">
        <f t="shared" ca="1" si="235"/>
        <v>0</v>
      </c>
      <c r="M396" s="1">
        <f t="shared" ref="M396:M403" ca="1" si="243">IF(J396&lt;0,M395+1,M395)</f>
        <v>3</v>
      </c>
      <c r="N396" s="34" t="str">
        <f t="shared" ca="1" si="236"/>
        <v>87539210</v>
      </c>
      <c r="O396" s="37" t="s">
        <v>1289</v>
      </c>
      <c r="P396" s="1" t="str">
        <f t="shared" ca="1" si="237"/>
        <v>87539210</v>
      </c>
      <c r="Q396" s="31">
        <f t="shared" ca="1" si="238"/>
        <v>-87539210</v>
      </c>
      <c r="R396" s="31">
        <f t="shared" ca="1" si="231"/>
        <v>-87539210</v>
      </c>
      <c r="S396" s="1">
        <f t="shared" ref="S396:S403" ca="1" si="244">IF(Q396&lt;0,S395+1,S395)</f>
        <v>1</v>
      </c>
      <c r="T396" s="1">
        <f t="shared" ca="1" si="232"/>
        <v>0</v>
      </c>
      <c r="U396" s="1">
        <f t="shared" ca="1" si="239"/>
        <v>2</v>
      </c>
      <c r="V396" s="31">
        <f t="shared" ca="1" si="240"/>
        <v>-87539210</v>
      </c>
    </row>
    <row r="397" spans="1:22">
      <c r="A397" s="1" t="s">
        <v>743</v>
      </c>
      <c r="D397" s="1">
        <f t="shared" ca="1" si="241"/>
        <v>0</v>
      </c>
      <c r="E397" s="1">
        <v>4</v>
      </c>
      <c r="F397" s="1">
        <v>8</v>
      </c>
      <c r="G397" s="1" t="str">
        <f t="shared" ca="1" si="230"/>
        <v>09751432</v>
      </c>
      <c r="H397" s="1" t="str">
        <f t="shared" ca="1" si="233"/>
        <v>97514320</v>
      </c>
      <c r="I397" s="1">
        <f t="shared" ca="1" si="234"/>
        <v>9</v>
      </c>
      <c r="J397" s="1" t="str">
        <f ca="1">IF(M396=3,H397,IF(L396=2,H397,IF(AND(INT(RAND()*2)=0,K396-H397&gt;=0),H397*(-1),H397)))</f>
        <v>97514320</v>
      </c>
      <c r="K397" s="31">
        <f t="shared" ca="1" si="242"/>
        <v>326889727</v>
      </c>
      <c r="L397" s="29">
        <f t="shared" ca="1" si="235"/>
        <v>0</v>
      </c>
      <c r="M397" s="1">
        <f t="shared" ca="1" si="243"/>
        <v>3</v>
      </c>
      <c r="N397" s="34" t="str">
        <f t="shared" ca="1" si="236"/>
        <v>97514320</v>
      </c>
      <c r="O397" s="37" t="s">
        <v>1290</v>
      </c>
      <c r="P397" s="1" t="str">
        <f t="shared" ca="1" si="237"/>
        <v>97514320</v>
      </c>
      <c r="Q397" s="31">
        <f t="shared" ca="1" si="238"/>
        <v>-97514320</v>
      </c>
      <c r="R397" s="31">
        <f t="shared" ca="1" si="231"/>
        <v>-97514320</v>
      </c>
      <c r="S397" s="1">
        <f t="shared" ca="1" si="244"/>
        <v>2</v>
      </c>
      <c r="T397" s="1">
        <f t="shared" ca="1" si="232"/>
        <v>0</v>
      </c>
      <c r="U397" s="1">
        <f t="shared" ca="1" si="239"/>
        <v>2</v>
      </c>
      <c r="V397" s="31">
        <f t="shared" ca="1" si="240"/>
        <v>-97514320</v>
      </c>
    </row>
    <row r="398" spans="1:22">
      <c r="A398" s="1" t="s">
        <v>744</v>
      </c>
      <c r="D398" s="1">
        <f t="shared" ca="1" si="241"/>
        <v>0</v>
      </c>
      <c r="E398" s="1">
        <v>5</v>
      </c>
      <c r="F398" s="1">
        <v>8</v>
      </c>
      <c r="G398" s="1" t="str">
        <f t="shared" ca="1" si="230"/>
        <v>32084765</v>
      </c>
      <c r="H398" s="1" t="str">
        <f t="shared" ca="1" si="233"/>
        <v>32084765</v>
      </c>
      <c r="I398" s="1">
        <f t="shared" ca="1" si="234"/>
        <v>3</v>
      </c>
      <c r="J398" s="30" t="str">
        <f ca="1">IF(OR(M397=3,L397=2,M397=2),H398,IF(AND(INT(RAND()*2)=0,K397-H398&gt;=0),H398*(-1),H398))</f>
        <v>32084765</v>
      </c>
      <c r="K398" s="31">
        <f t="shared" ca="1" si="242"/>
        <v>358974492</v>
      </c>
      <c r="L398" s="29">
        <f t="shared" ca="1" si="235"/>
        <v>0</v>
      </c>
      <c r="M398" s="1">
        <f t="shared" ca="1" si="243"/>
        <v>3</v>
      </c>
      <c r="N398" s="34" t="str">
        <f t="shared" ca="1" si="236"/>
        <v>32084765</v>
      </c>
      <c r="O398" s="37" t="s">
        <v>1291</v>
      </c>
      <c r="P398" s="1" t="str">
        <f t="shared" ca="1" si="237"/>
        <v>32084765</v>
      </c>
      <c r="Q398" s="31">
        <f t="shared" ca="1" si="238"/>
        <v>32084765</v>
      </c>
      <c r="R398" s="31">
        <f t="shared" ca="1" si="231"/>
        <v>32084765</v>
      </c>
      <c r="S398" s="1">
        <f t="shared" ca="1" si="244"/>
        <v>2</v>
      </c>
      <c r="T398" s="1">
        <f t="shared" ca="1" si="232"/>
        <v>3</v>
      </c>
      <c r="U398" s="1">
        <f t="shared" ca="1" si="239"/>
        <v>2</v>
      </c>
      <c r="V398" s="31">
        <f t="shared" ca="1" si="240"/>
        <v>32084765</v>
      </c>
    </row>
    <row r="399" spans="1:22">
      <c r="A399" s="1" t="s">
        <v>745</v>
      </c>
      <c r="D399" s="1">
        <f t="shared" ca="1" si="241"/>
        <v>0</v>
      </c>
      <c r="E399" s="1">
        <v>6</v>
      </c>
      <c r="F399" s="1">
        <v>8</v>
      </c>
      <c r="G399" s="1" t="str">
        <f t="shared" ca="1" si="230"/>
        <v>21973654</v>
      </c>
      <c r="H399" s="1" t="str">
        <f t="shared" ca="1" si="233"/>
        <v>21973654</v>
      </c>
      <c r="I399" s="1">
        <f t="shared" ca="1" si="234"/>
        <v>2</v>
      </c>
      <c r="J399" s="30" t="str">
        <f ca="1">IF(OR(M398=3,L398=2,M398=2),H399,IF(AND(INT(RAND()*2)=0,K398-H399&gt;=0),H399*(-1),H399))</f>
        <v>21973654</v>
      </c>
      <c r="K399" s="31">
        <f t="shared" ca="1" si="242"/>
        <v>380948146</v>
      </c>
      <c r="L399" s="29">
        <f t="shared" ca="1" si="235"/>
        <v>0</v>
      </c>
      <c r="M399" s="1">
        <f t="shared" ca="1" si="243"/>
        <v>3</v>
      </c>
      <c r="N399" s="34" t="str">
        <f t="shared" ca="1" si="236"/>
        <v>21973654</v>
      </c>
      <c r="O399" s="37" t="s">
        <v>1292</v>
      </c>
      <c r="P399" s="1" t="str">
        <f t="shared" ca="1" si="237"/>
        <v>21973654</v>
      </c>
      <c r="Q399" s="31">
        <f t="shared" ca="1" si="238"/>
        <v>21973654</v>
      </c>
      <c r="R399" s="31">
        <f t="shared" ca="1" si="231"/>
        <v>21973654</v>
      </c>
      <c r="S399" s="1">
        <f t="shared" ca="1" si="244"/>
        <v>2</v>
      </c>
      <c r="T399" s="1">
        <f t="shared" ca="1" si="232"/>
        <v>2</v>
      </c>
      <c r="U399" s="1">
        <f t="shared" ca="1" si="239"/>
        <v>2</v>
      </c>
      <c r="V399" s="31">
        <f t="shared" ca="1" si="240"/>
        <v>21973654</v>
      </c>
    </row>
    <row r="400" spans="1:22">
      <c r="A400" s="1" t="s">
        <v>746</v>
      </c>
      <c r="D400" s="1">
        <f t="shared" ca="1" si="241"/>
        <v>0</v>
      </c>
      <c r="E400" s="1">
        <v>7</v>
      </c>
      <c r="F400" s="1">
        <v>8</v>
      </c>
      <c r="G400" s="1" t="str">
        <f t="shared" ca="1" si="230"/>
        <v>54206987</v>
      </c>
      <c r="H400" s="1" t="str">
        <f t="shared" ca="1" si="233"/>
        <v>54206987</v>
      </c>
      <c r="I400" s="1">
        <f t="shared" ca="1" si="234"/>
        <v>5</v>
      </c>
      <c r="J400" s="30" t="str">
        <f ca="1">IF(OR(M399=3,L399=2,M399=2),H400,IF(AND(INT(RAND()*2)=0,K399-H400&gt;=0),H400*(-1),H400))</f>
        <v>54206987</v>
      </c>
      <c r="K400" s="31">
        <f t="shared" ca="1" si="242"/>
        <v>435155133</v>
      </c>
      <c r="L400" s="29">
        <f t="shared" ca="1" si="235"/>
        <v>0</v>
      </c>
      <c r="M400" s="1">
        <f t="shared" ca="1" si="243"/>
        <v>3</v>
      </c>
      <c r="N400" s="34" t="str">
        <f t="shared" ca="1" si="236"/>
        <v>54206987</v>
      </c>
      <c r="O400" s="37" t="s">
        <v>1293</v>
      </c>
      <c r="P400" s="1" t="str">
        <f t="shared" ca="1" si="237"/>
        <v>54206987</v>
      </c>
      <c r="Q400" s="31">
        <f t="shared" ca="1" si="238"/>
        <v>54206987</v>
      </c>
      <c r="R400" s="31">
        <f t="shared" ca="1" si="231"/>
        <v>54206987</v>
      </c>
      <c r="S400" s="1">
        <f t="shared" ca="1" si="244"/>
        <v>2</v>
      </c>
      <c r="T400" s="1">
        <f t="shared" ca="1" si="232"/>
        <v>5</v>
      </c>
      <c r="U400" s="1">
        <f t="shared" ca="1" si="239"/>
        <v>2</v>
      </c>
      <c r="V400" s="31" t="str">
        <f t="shared" ca="1" si="240"/>
        <v>24206987</v>
      </c>
    </row>
    <row r="401" spans="1:22">
      <c r="A401" s="1" t="s">
        <v>747</v>
      </c>
      <c r="D401" s="1">
        <f t="shared" ca="1" si="241"/>
        <v>0</v>
      </c>
      <c r="E401" s="1">
        <v>8</v>
      </c>
      <c r="F401" s="1">
        <v>8</v>
      </c>
      <c r="G401" s="1" t="str">
        <f t="shared" ca="1" si="230"/>
        <v>76428109</v>
      </c>
      <c r="H401" s="1" t="str">
        <f t="shared" ca="1" si="233"/>
        <v>76428109</v>
      </c>
      <c r="I401" s="1">
        <f t="shared" ca="1" si="234"/>
        <v>7</v>
      </c>
      <c r="J401" s="30" t="str">
        <f ca="1">IF(OR(M400=3,L400=2),H401,IF(OR(AND(INT(RAND()*2)=0,K400-H401&gt;=0),M400&lt;=2),H401*(-1),H401))</f>
        <v>76428109</v>
      </c>
      <c r="K401" s="31">
        <f t="shared" ca="1" si="242"/>
        <v>511583242</v>
      </c>
      <c r="L401" s="29">
        <f t="shared" ca="1" si="235"/>
        <v>0</v>
      </c>
      <c r="M401" s="1">
        <f t="shared" ca="1" si="243"/>
        <v>3</v>
      </c>
      <c r="N401" s="34" t="str">
        <f t="shared" ca="1" si="236"/>
        <v>76428109</v>
      </c>
      <c r="O401" s="37" t="s">
        <v>1294</v>
      </c>
      <c r="P401" s="1" t="str">
        <f ca="1">IF(AND($I394&gt;=7,$I403&gt;=7,$I402&gt;=7),$H394,$H401)</f>
        <v>76428109</v>
      </c>
      <c r="Q401" s="31">
        <f t="shared" ca="1" si="238"/>
        <v>-76428109</v>
      </c>
      <c r="R401" s="31">
        <f t="shared" ca="1" si="231"/>
        <v>-76428109</v>
      </c>
      <c r="S401" s="1">
        <f t="shared" ca="1" si="244"/>
        <v>3</v>
      </c>
      <c r="T401" s="1">
        <f t="shared" ca="1" si="232"/>
        <v>0</v>
      </c>
      <c r="U401" s="1">
        <f t="shared" ca="1" si="239"/>
        <v>4</v>
      </c>
      <c r="V401" s="31">
        <f t="shared" ca="1" si="240"/>
        <v>-76428109</v>
      </c>
    </row>
    <row r="402" spans="1:22">
      <c r="A402" s="1" t="s">
        <v>748</v>
      </c>
      <c r="D402" s="1">
        <f t="shared" ca="1" si="241"/>
        <v>0</v>
      </c>
      <c r="E402" s="1">
        <v>9</v>
      </c>
      <c r="F402" s="1">
        <v>8</v>
      </c>
      <c r="G402" s="1" t="str">
        <f t="shared" ca="1" si="230"/>
        <v>65317098</v>
      </c>
      <c r="H402" s="1" t="str">
        <f t="shared" ca="1" si="233"/>
        <v>65317098</v>
      </c>
      <c r="I402" s="1">
        <f t="shared" ca="1" si="234"/>
        <v>6</v>
      </c>
      <c r="J402" s="30" t="str">
        <f ca="1">IF(M401=3,H402,IF(OR(AND(INT(RAND()*2)=0,K401-H402&gt;=0),M401=2),H402*(-1),H402))</f>
        <v>65317098</v>
      </c>
      <c r="K402" s="31">
        <f t="shared" ca="1" si="242"/>
        <v>576900340</v>
      </c>
      <c r="L402" s="29">
        <f t="shared" ca="1" si="235"/>
        <v>0</v>
      </c>
      <c r="M402" s="1">
        <f t="shared" ca="1" si="243"/>
        <v>3</v>
      </c>
      <c r="N402" s="34" t="str">
        <f t="shared" ca="1" si="236"/>
        <v>65317098</v>
      </c>
      <c r="O402" s="37" t="s">
        <v>1295</v>
      </c>
      <c r="P402" s="1" t="str">
        <f ca="1">IF(AND($I394&gt;=7,$I403&gt;=7,$I402&lt;7),$H394,$H402)</f>
        <v>65317098</v>
      </c>
      <c r="Q402" s="31">
        <f t="shared" ca="1" si="238"/>
        <v>65317098</v>
      </c>
      <c r="R402" s="31">
        <f t="shared" ca="1" si="231"/>
        <v>65317098</v>
      </c>
      <c r="S402" s="1">
        <f t="shared" ca="1" si="244"/>
        <v>3</v>
      </c>
      <c r="T402" s="1">
        <f t="shared" ca="1" si="232"/>
        <v>6</v>
      </c>
      <c r="U402" s="1">
        <f t="shared" ca="1" si="239"/>
        <v>1</v>
      </c>
      <c r="V402" s="31" t="str">
        <f t="shared" ca="1" si="240"/>
        <v>15317098</v>
      </c>
    </row>
    <row r="403" spans="1:22">
      <c r="A403" s="1" t="s">
        <v>749</v>
      </c>
      <c r="D403" s="1">
        <f t="shared" ca="1" si="241"/>
        <v>0</v>
      </c>
      <c r="E403" s="1">
        <v>10</v>
      </c>
      <c r="F403" s="1">
        <v>8</v>
      </c>
      <c r="G403" s="1" t="str">
        <f t="shared" ca="1" si="230"/>
        <v>10862543</v>
      </c>
      <c r="H403" s="1" t="str">
        <f t="shared" ca="1" si="233"/>
        <v>10862543</v>
      </c>
      <c r="I403" s="1">
        <f t="shared" ca="1" si="234"/>
        <v>1</v>
      </c>
      <c r="J403" s="30" t="str">
        <f ca="1">IF(M402=3,H403,IF(OR(AND(INT(RAND()*2)=0,K402-H403&gt;=0),M402=2),H403*(-1),H403))</f>
        <v>10862543</v>
      </c>
      <c r="K403" s="31">
        <f t="shared" ca="1" si="242"/>
        <v>587762883</v>
      </c>
      <c r="L403" s="29">
        <f t="shared" ca="1" si="235"/>
        <v>0</v>
      </c>
      <c r="M403" s="1">
        <f t="shared" ca="1" si="243"/>
        <v>3</v>
      </c>
      <c r="N403" s="34" t="str">
        <f t="shared" ca="1" si="236"/>
        <v>10862543</v>
      </c>
      <c r="O403" s="37" t="s">
        <v>1296</v>
      </c>
      <c r="P403" s="1" t="str">
        <f ca="1">IF(AND($I394&gt;=7,$I403&lt;7),$H394,$H403)</f>
        <v>98640321</v>
      </c>
      <c r="Q403" s="31">
        <f t="shared" ca="1" si="238"/>
        <v>98640321</v>
      </c>
      <c r="R403" s="31">
        <f t="shared" ca="1" si="231"/>
        <v>98640321</v>
      </c>
      <c r="S403" s="1">
        <f t="shared" ca="1" si="244"/>
        <v>3</v>
      </c>
      <c r="T403" s="1">
        <f t="shared" ca="1" si="232"/>
        <v>9</v>
      </c>
      <c r="U403" s="1">
        <f t="shared" ca="1" si="239"/>
        <v>2</v>
      </c>
      <c r="V403" s="31" t="str">
        <f t="shared" ca="1" si="240"/>
        <v>28640321</v>
      </c>
    </row>
    <row r="404" spans="1:22">
      <c r="D404" s="1">
        <f ca="1">SUM(D394:D403)+D389</f>
        <v>0</v>
      </c>
      <c r="K404" s="31">
        <f t="shared" ca="1" si="242"/>
        <v>587762883</v>
      </c>
      <c r="O404" s="37"/>
      <c r="Q404" s="31">
        <f ca="1">SUM(Q394:Q403)</f>
        <v>64799605</v>
      </c>
      <c r="R404" s="31">
        <f ca="1">SUM(R394:R403)</f>
        <v>64799605</v>
      </c>
      <c r="V404" s="31">
        <f ca="1">SUM(V394:V403)</f>
        <v>-153364801</v>
      </c>
    </row>
    <row r="405" spans="1:22">
      <c r="O405" s="37"/>
    </row>
    <row r="406" spans="1:22">
      <c r="A406" s="22" t="s">
        <v>369</v>
      </c>
      <c r="F406" s="1" t="s">
        <v>451</v>
      </c>
      <c r="O406" s="37"/>
    </row>
    <row r="407" spans="1:22">
      <c r="F407" s="1">
        <f>MAX(F409:F418)</f>
        <v>8</v>
      </c>
      <c r="O407" s="37"/>
    </row>
    <row r="408" spans="1:22">
      <c r="A408" s="1" t="s">
        <v>440</v>
      </c>
      <c r="B408" s="1" t="s">
        <v>441</v>
      </c>
      <c r="E408" s="1" t="s">
        <v>396</v>
      </c>
      <c r="F408" s="1" t="s">
        <v>444</v>
      </c>
      <c r="G408" s="1" t="s">
        <v>337</v>
      </c>
      <c r="H408" s="1" t="s">
        <v>338</v>
      </c>
      <c r="I408" s="1" t="s">
        <v>342</v>
      </c>
      <c r="J408" s="1" t="s">
        <v>339</v>
      </c>
      <c r="K408" s="31" t="s">
        <v>343</v>
      </c>
      <c r="L408" s="27" t="s">
        <v>344</v>
      </c>
      <c r="M408" s="27" t="s">
        <v>345</v>
      </c>
      <c r="N408" s="33"/>
      <c r="O408" s="36"/>
      <c r="P408" s="17" t="s">
        <v>346</v>
      </c>
    </row>
    <row r="409" spans="1:22">
      <c r="A409" s="1" t="s">
        <v>750</v>
      </c>
      <c r="C409" s="1">
        <f ca="1">IF(C394=3,0,3)</f>
        <v>0</v>
      </c>
      <c r="D409" s="1">
        <f ca="1">IF(AND(C409=0,D404=0),INT(RAND()*2),0)</f>
        <v>1</v>
      </c>
      <c r="E409" s="1">
        <v>1</v>
      </c>
      <c r="F409" s="1">
        <v>8</v>
      </c>
      <c r="G409" s="1" t="str">
        <f t="shared" ref="G409:G418" ca="1" si="245">IF(LEFT(A409,F409)="0",INT(RAND()*9+1),LEFT(A409,F409))</f>
        <v>15794260</v>
      </c>
      <c r="H409" s="1" t="str">
        <f ca="1">IF(LEFT(G409,1)="0",RIGHT(G409,LEN(G409)-1)&amp;LEFT(G409,1),G409)</f>
        <v>15794260</v>
      </c>
      <c r="I409" s="1">
        <f ca="1">VALUE(LEFT(H409,1))</f>
        <v>1</v>
      </c>
      <c r="J409" s="1" t="str">
        <f ca="1">H409</f>
        <v>15794260</v>
      </c>
      <c r="K409" s="31" t="str">
        <f ca="1">J409</f>
        <v>15794260</v>
      </c>
      <c r="L409" s="29"/>
      <c r="M409" s="1">
        <f ca="1">C409</f>
        <v>0</v>
      </c>
      <c r="N409" s="34">
        <f ca="1">IF(D409=1,V409,J409)</f>
        <v>15794260</v>
      </c>
      <c r="O409" s="37" t="s">
        <v>1297</v>
      </c>
      <c r="P409" s="1" t="str">
        <f ca="1">IF($I409&lt;7,$H409,IF($I418&lt;7,$H418,IF($I417&lt;7,$H417,$H416)))</f>
        <v>15794260</v>
      </c>
      <c r="Q409" s="31">
        <f ca="1">IF(AND(VALUE(LEFT(P409,1))&gt;=7,S408&lt;3),P409*-1,P409*1)</f>
        <v>15794260</v>
      </c>
      <c r="R409" s="31">
        <f t="shared" ref="R409:R418" ca="1" si="246">Q409</f>
        <v>15794260</v>
      </c>
      <c r="S409" s="1">
        <f ca="1">IF(Q409&lt;0,1,0)</f>
        <v>0</v>
      </c>
      <c r="T409" s="1">
        <f t="shared" ref="T409:T418" ca="1" si="247">IF(R409&gt;=0,VALUE(LEFT(R409,1)),0)</f>
        <v>1</v>
      </c>
      <c r="U409" s="1">
        <f ca="1">INT(RAND()*4+1)</f>
        <v>1</v>
      </c>
      <c r="V409" s="31">
        <f ca="1">IF(T409&gt;=5,U409&amp;RIGHT(R409,LEN(R409)-1),R409)</f>
        <v>15794260</v>
      </c>
    </row>
    <row r="410" spans="1:22">
      <c r="A410" s="1" t="s">
        <v>751</v>
      </c>
      <c r="D410" s="1">
        <f ca="1">D409</f>
        <v>1</v>
      </c>
      <c r="E410" s="1">
        <v>2</v>
      </c>
      <c r="F410" s="1">
        <v>8</v>
      </c>
      <c r="G410" s="1" t="str">
        <f t="shared" ca="1" si="245"/>
        <v>71350826</v>
      </c>
      <c r="H410" s="1" t="str">
        <f t="shared" ref="H410:H418" ca="1" si="248">IF(LEFT(G410,1)="0",RIGHT(G410,LEN(G410)-1)&amp;LEFT(G410,1),G410)</f>
        <v>71350826</v>
      </c>
      <c r="I410" s="1">
        <f t="shared" ref="I410:I418" ca="1" si="249">VALUE(LEFT(H410,1))</f>
        <v>7</v>
      </c>
      <c r="J410" s="1" t="str">
        <f ca="1">IF(M409=3,H410,IF(L409=2,H410,IF(AND(INT(RAND()*2)=0,K409-H410&gt;=0),H410*(-1),H410)))</f>
        <v>71350826</v>
      </c>
      <c r="K410" s="31">
        <f ca="1">K409+J410</f>
        <v>87145086</v>
      </c>
      <c r="L410" s="29">
        <f t="shared" ref="L410:L418" ca="1" si="250">IF(J410&lt;0,L409+1,0)</f>
        <v>0</v>
      </c>
      <c r="M410" s="1">
        <f ca="1">IF(J410&lt;0,M409+1,M409)</f>
        <v>0</v>
      </c>
      <c r="N410" s="34">
        <f t="shared" ref="N410:N418" ca="1" si="251">IF(D410=1,V410,J410)</f>
        <v>-71350826</v>
      </c>
      <c r="O410" s="37" t="s">
        <v>1298</v>
      </c>
      <c r="P410" s="1" t="str">
        <f t="shared" ref="P410:P415" ca="1" si="252">$H410</f>
        <v>71350826</v>
      </c>
      <c r="Q410" s="31">
        <f t="shared" ref="Q410:Q418" ca="1" si="253">IF(AND(VALUE(LEFT(P410,1))&gt;=7,S409&lt;3),P410*-1,P410*1)</f>
        <v>-71350826</v>
      </c>
      <c r="R410" s="31">
        <f t="shared" ca="1" si="246"/>
        <v>-71350826</v>
      </c>
      <c r="S410" s="1">
        <f ca="1">IF(Q410&lt;0,S409+1,S409)</f>
        <v>1</v>
      </c>
      <c r="T410" s="1">
        <f t="shared" ca="1" si="247"/>
        <v>0</v>
      </c>
      <c r="U410" s="1">
        <f t="shared" ref="U410:U418" ca="1" si="254">INT(RAND()*4+1)</f>
        <v>3</v>
      </c>
      <c r="V410" s="31">
        <f t="shared" ref="V410:V418" ca="1" si="255">IF(T410&gt;=5,U410&amp;RIGHT(R410,LEN(R410)-1),R410)</f>
        <v>-71350826</v>
      </c>
    </row>
    <row r="411" spans="1:22">
      <c r="A411" s="1" t="s">
        <v>752</v>
      </c>
      <c r="D411" s="1">
        <f t="shared" ref="D411:D418" ca="1" si="256">D410</f>
        <v>1</v>
      </c>
      <c r="E411" s="1">
        <v>3</v>
      </c>
      <c r="F411" s="1">
        <v>8</v>
      </c>
      <c r="G411" s="1" t="str">
        <f t="shared" ca="1" si="245"/>
        <v>04683159</v>
      </c>
      <c r="H411" s="1" t="str">
        <f t="shared" ca="1" si="248"/>
        <v>46831590</v>
      </c>
      <c r="I411" s="1">
        <f t="shared" ca="1" si="249"/>
        <v>4</v>
      </c>
      <c r="J411" s="1">
        <f ca="1">IF(M410=3,H411,IF(L410=2,H411,IF(AND(INT(RAND()*2)=0,K410-H411&gt;=0),H411*(-1),H411)))</f>
        <v>-46831590</v>
      </c>
      <c r="K411" s="31">
        <f t="shared" ref="K411:K419" ca="1" si="257">K410+J411</f>
        <v>40313496</v>
      </c>
      <c r="L411" s="29">
        <f t="shared" ca="1" si="250"/>
        <v>1</v>
      </c>
      <c r="M411" s="1">
        <f t="shared" ref="M411:M418" ca="1" si="258">IF(J411&lt;0,M410+1,M410)</f>
        <v>1</v>
      </c>
      <c r="N411" s="34">
        <f t="shared" ca="1" si="251"/>
        <v>46831590</v>
      </c>
      <c r="O411" s="37" t="s">
        <v>1299</v>
      </c>
      <c r="P411" s="1" t="str">
        <f t="shared" ca="1" si="252"/>
        <v>46831590</v>
      </c>
      <c r="Q411" s="31">
        <f t="shared" ca="1" si="253"/>
        <v>46831590</v>
      </c>
      <c r="R411" s="31">
        <f t="shared" ca="1" si="246"/>
        <v>46831590</v>
      </c>
      <c r="S411" s="1">
        <f t="shared" ref="S411:S418" ca="1" si="259">IF(Q411&lt;0,S410+1,S410)</f>
        <v>1</v>
      </c>
      <c r="T411" s="1">
        <f t="shared" ca="1" si="247"/>
        <v>4</v>
      </c>
      <c r="U411" s="1">
        <f t="shared" ca="1" si="254"/>
        <v>1</v>
      </c>
      <c r="V411" s="31">
        <f t="shared" ca="1" si="255"/>
        <v>46831590</v>
      </c>
    </row>
    <row r="412" spans="1:22">
      <c r="A412" s="1" t="s">
        <v>753</v>
      </c>
      <c r="D412" s="1">
        <f t="shared" ca="1" si="256"/>
        <v>1</v>
      </c>
      <c r="E412" s="1">
        <v>4</v>
      </c>
      <c r="F412" s="1">
        <v>8</v>
      </c>
      <c r="G412" s="1" t="str">
        <f t="shared" ca="1" si="245"/>
        <v>93572048</v>
      </c>
      <c r="H412" s="1" t="str">
        <f t="shared" ca="1" si="248"/>
        <v>93572048</v>
      </c>
      <c r="I412" s="1">
        <f t="shared" ca="1" si="249"/>
        <v>9</v>
      </c>
      <c r="J412" s="1" t="str">
        <f ca="1">IF(M411=3,H412,IF(L411=2,H412,IF(AND(INT(RAND()*2)=0,K411-H412&gt;=0),H412*(-1),H412)))</f>
        <v>93572048</v>
      </c>
      <c r="K412" s="31">
        <f t="shared" ca="1" si="257"/>
        <v>133885544</v>
      </c>
      <c r="L412" s="29">
        <f t="shared" ca="1" si="250"/>
        <v>0</v>
      </c>
      <c r="M412" s="1">
        <f t="shared" ca="1" si="258"/>
        <v>1</v>
      </c>
      <c r="N412" s="34">
        <f t="shared" ca="1" si="251"/>
        <v>-93572048</v>
      </c>
      <c r="O412" s="37">
        <v>-93572048</v>
      </c>
      <c r="P412" s="1" t="str">
        <f t="shared" ca="1" si="252"/>
        <v>93572048</v>
      </c>
      <c r="Q412" s="31">
        <f t="shared" ca="1" si="253"/>
        <v>-93572048</v>
      </c>
      <c r="R412" s="31">
        <f t="shared" ca="1" si="246"/>
        <v>-93572048</v>
      </c>
      <c r="S412" s="1">
        <f t="shared" ca="1" si="259"/>
        <v>2</v>
      </c>
      <c r="T412" s="1">
        <f t="shared" ca="1" si="247"/>
        <v>0</v>
      </c>
      <c r="U412" s="1">
        <f t="shared" ca="1" si="254"/>
        <v>2</v>
      </c>
      <c r="V412" s="31">
        <f t="shared" ca="1" si="255"/>
        <v>-93572048</v>
      </c>
    </row>
    <row r="413" spans="1:22">
      <c r="A413" s="1" t="s">
        <v>754</v>
      </c>
      <c r="D413" s="1">
        <f t="shared" ca="1" si="256"/>
        <v>1</v>
      </c>
      <c r="E413" s="1">
        <v>5</v>
      </c>
      <c r="F413" s="1">
        <v>8</v>
      </c>
      <c r="G413" s="1" t="str">
        <f t="shared" ca="1" si="245"/>
        <v>37916482</v>
      </c>
      <c r="H413" s="1" t="str">
        <f t="shared" ca="1" si="248"/>
        <v>37916482</v>
      </c>
      <c r="I413" s="1">
        <f t="shared" ca="1" si="249"/>
        <v>3</v>
      </c>
      <c r="J413" s="30" t="str">
        <f ca="1">IF(OR(M412=3,L412=2,M412=2),H413,IF(AND(INT(RAND()*2)=0,K412-H413&gt;=0),H413*(-1),H413))</f>
        <v>37916482</v>
      </c>
      <c r="K413" s="31">
        <f t="shared" ca="1" si="257"/>
        <v>171802026</v>
      </c>
      <c r="L413" s="29">
        <f t="shared" ca="1" si="250"/>
        <v>0</v>
      </c>
      <c r="M413" s="1">
        <f t="shared" ca="1" si="258"/>
        <v>1</v>
      </c>
      <c r="N413" s="34">
        <f t="shared" ca="1" si="251"/>
        <v>37916482</v>
      </c>
      <c r="O413" s="37" t="s">
        <v>1300</v>
      </c>
      <c r="P413" s="1" t="str">
        <f t="shared" ca="1" si="252"/>
        <v>37916482</v>
      </c>
      <c r="Q413" s="31">
        <f t="shared" ca="1" si="253"/>
        <v>37916482</v>
      </c>
      <c r="R413" s="31">
        <f t="shared" ca="1" si="246"/>
        <v>37916482</v>
      </c>
      <c r="S413" s="1">
        <f t="shared" ca="1" si="259"/>
        <v>2</v>
      </c>
      <c r="T413" s="1">
        <f t="shared" ca="1" si="247"/>
        <v>3</v>
      </c>
      <c r="U413" s="1">
        <f t="shared" ca="1" si="254"/>
        <v>4</v>
      </c>
      <c r="V413" s="31">
        <f t="shared" ca="1" si="255"/>
        <v>37916482</v>
      </c>
    </row>
    <row r="414" spans="1:22">
      <c r="A414" s="1" t="s">
        <v>755</v>
      </c>
      <c r="D414" s="1">
        <f t="shared" ca="1" si="256"/>
        <v>1</v>
      </c>
      <c r="E414" s="1">
        <v>6</v>
      </c>
      <c r="F414" s="1">
        <v>8</v>
      </c>
      <c r="G414" s="1" t="str">
        <f t="shared" ca="1" si="245"/>
        <v>26805371</v>
      </c>
      <c r="H414" s="1" t="str">
        <f t="shared" ca="1" si="248"/>
        <v>26805371</v>
      </c>
      <c r="I414" s="1">
        <f t="shared" ca="1" si="249"/>
        <v>2</v>
      </c>
      <c r="J414" s="30" t="str">
        <f ca="1">IF(OR(M413=3,L413=2,M413=2),H414,IF(AND(INT(RAND()*2)=0,K413-H414&gt;=0),H414*(-1),H414))</f>
        <v>26805371</v>
      </c>
      <c r="K414" s="31">
        <f t="shared" ca="1" si="257"/>
        <v>198607397</v>
      </c>
      <c r="L414" s="29">
        <f t="shared" ca="1" si="250"/>
        <v>0</v>
      </c>
      <c r="M414" s="1">
        <f t="shared" ca="1" si="258"/>
        <v>1</v>
      </c>
      <c r="N414" s="34">
        <f t="shared" ca="1" si="251"/>
        <v>26805371</v>
      </c>
      <c r="O414" s="37" t="s">
        <v>1301</v>
      </c>
      <c r="P414" s="1" t="str">
        <f t="shared" ca="1" si="252"/>
        <v>26805371</v>
      </c>
      <c r="Q414" s="31">
        <f t="shared" ca="1" si="253"/>
        <v>26805371</v>
      </c>
      <c r="R414" s="31">
        <f t="shared" ca="1" si="246"/>
        <v>26805371</v>
      </c>
      <c r="S414" s="1">
        <f t="shared" ca="1" si="259"/>
        <v>2</v>
      </c>
      <c r="T414" s="1">
        <f t="shared" ca="1" si="247"/>
        <v>2</v>
      </c>
      <c r="U414" s="1">
        <f t="shared" ca="1" si="254"/>
        <v>4</v>
      </c>
      <c r="V414" s="31">
        <f t="shared" ca="1" si="255"/>
        <v>26805371</v>
      </c>
    </row>
    <row r="415" spans="1:22">
      <c r="A415" s="1" t="s">
        <v>756</v>
      </c>
      <c r="D415" s="1">
        <f t="shared" ca="1" si="256"/>
        <v>1</v>
      </c>
      <c r="E415" s="1">
        <v>7</v>
      </c>
      <c r="F415" s="1">
        <v>8</v>
      </c>
      <c r="G415" s="1" t="str">
        <f t="shared" ca="1" si="245"/>
        <v>59138604</v>
      </c>
      <c r="H415" s="1" t="str">
        <f t="shared" ca="1" si="248"/>
        <v>59138604</v>
      </c>
      <c r="I415" s="1">
        <f t="shared" ca="1" si="249"/>
        <v>5</v>
      </c>
      <c r="J415" s="30">
        <f ca="1">IF(OR(M414=3,L414=2,M414=2),H415,IF(AND(INT(RAND()*2)=0,K414-H415&gt;=0),H415*(-1),H415))</f>
        <v>-59138604</v>
      </c>
      <c r="K415" s="31">
        <f t="shared" ca="1" si="257"/>
        <v>139468793</v>
      </c>
      <c r="L415" s="29">
        <f t="shared" ca="1" si="250"/>
        <v>1</v>
      </c>
      <c r="M415" s="1">
        <f t="shared" ca="1" si="258"/>
        <v>2</v>
      </c>
      <c r="N415" s="34" t="str">
        <f t="shared" ca="1" si="251"/>
        <v>49138604</v>
      </c>
      <c r="O415" s="37">
        <v>-59138604</v>
      </c>
      <c r="P415" s="1" t="str">
        <f t="shared" ca="1" si="252"/>
        <v>59138604</v>
      </c>
      <c r="Q415" s="31">
        <f t="shared" ca="1" si="253"/>
        <v>59138604</v>
      </c>
      <c r="R415" s="31">
        <f t="shared" ca="1" si="246"/>
        <v>59138604</v>
      </c>
      <c r="S415" s="1">
        <f t="shared" ca="1" si="259"/>
        <v>2</v>
      </c>
      <c r="T415" s="1">
        <f t="shared" ca="1" si="247"/>
        <v>5</v>
      </c>
      <c r="U415" s="1">
        <f t="shared" ca="1" si="254"/>
        <v>4</v>
      </c>
      <c r="V415" s="31" t="str">
        <f t="shared" ca="1" si="255"/>
        <v>49138604</v>
      </c>
    </row>
    <row r="416" spans="1:22">
      <c r="A416" s="1" t="s">
        <v>757</v>
      </c>
      <c r="D416" s="1">
        <f t="shared" ca="1" si="256"/>
        <v>1</v>
      </c>
      <c r="E416" s="1">
        <v>8</v>
      </c>
      <c r="F416" s="1">
        <v>8</v>
      </c>
      <c r="G416" s="1" t="str">
        <f t="shared" ca="1" si="245"/>
        <v>60249715</v>
      </c>
      <c r="H416" s="1" t="str">
        <f t="shared" ca="1" si="248"/>
        <v>60249715</v>
      </c>
      <c r="I416" s="1">
        <f t="shared" ca="1" si="249"/>
        <v>6</v>
      </c>
      <c r="J416" s="30">
        <f ca="1">IF(OR(M415=3,L415=2),H416,IF(OR(AND(INT(RAND()*2)=0,K415-H416&gt;=0),M415&lt;=2),H416*(-1),H416))</f>
        <v>-60249715</v>
      </c>
      <c r="K416" s="31">
        <f t="shared" ca="1" si="257"/>
        <v>79219078</v>
      </c>
      <c r="L416" s="29">
        <f t="shared" ca="1" si="250"/>
        <v>2</v>
      </c>
      <c r="M416" s="1">
        <f t="shared" ca="1" si="258"/>
        <v>3</v>
      </c>
      <c r="N416" s="34" t="str">
        <f t="shared" ca="1" si="251"/>
        <v>40249715</v>
      </c>
      <c r="O416" s="37">
        <v>-60249715</v>
      </c>
      <c r="P416" s="1" t="str">
        <f ca="1">IF(AND($I409&gt;=7,$I418&gt;=7,$I417&gt;=7),$H409,$H416)</f>
        <v>60249715</v>
      </c>
      <c r="Q416" s="31">
        <f t="shared" ca="1" si="253"/>
        <v>60249715</v>
      </c>
      <c r="R416" s="31">
        <f t="shared" ca="1" si="246"/>
        <v>60249715</v>
      </c>
      <c r="S416" s="1">
        <f t="shared" ca="1" si="259"/>
        <v>2</v>
      </c>
      <c r="T416" s="1">
        <f t="shared" ca="1" si="247"/>
        <v>6</v>
      </c>
      <c r="U416" s="1">
        <f t="shared" ca="1" si="254"/>
        <v>4</v>
      </c>
      <c r="V416" s="31" t="str">
        <f t="shared" ca="1" si="255"/>
        <v>40249715</v>
      </c>
    </row>
    <row r="417" spans="1:22">
      <c r="A417" s="1" t="s">
        <v>758</v>
      </c>
      <c r="D417" s="1">
        <f t="shared" ca="1" si="256"/>
        <v>1</v>
      </c>
      <c r="E417" s="1">
        <v>9</v>
      </c>
      <c r="F417" s="1">
        <v>8</v>
      </c>
      <c r="G417" s="1" t="str">
        <f t="shared" ca="1" si="245"/>
        <v>82461937</v>
      </c>
      <c r="H417" s="1" t="str">
        <f t="shared" ca="1" si="248"/>
        <v>82461937</v>
      </c>
      <c r="I417" s="1">
        <f t="shared" ca="1" si="249"/>
        <v>8</v>
      </c>
      <c r="J417" s="30" t="str">
        <f ca="1">IF(M416=3,H417,IF(OR(AND(INT(RAND()*2)=0,K416-H417&gt;=0),M416=2),H417*(-1),H417))</f>
        <v>82461937</v>
      </c>
      <c r="K417" s="31">
        <f t="shared" ca="1" si="257"/>
        <v>161681015</v>
      </c>
      <c r="L417" s="29">
        <f t="shared" ca="1" si="250"/>
        <v>0</v>
      </c>
      <c r="M417" s="1">
        <f t="shared" ca="1" si="258"/>
        <v>3</v>
      </c>
      <c r="N417" s="34">
        <f t="shared" ca="1" si="251"/>
        <v>-82461937</v>
      </c>
      <c r="O417" s="37" t="s">
        <v>1302</v>
      </c>
      <c r="P417" s="1" t="str">
        <f ca="1">IF(AND($I409&gt;=7,$I418&gt;=7,$I417&lt;7),$H409,$H417)</f>
        <v>82461937</v>
      </c>
      <c r="Q417" s="31">
        <f t="shared" ca="1" si="253"/>
        <v>-82461937</v>
      </c>
      <c r="R417" s="31">
        <f t="shared" ca="1" si="246"/>
        <v>-82461937</v>
      </c>
      <c r="S417" s="1">
        <f t="shared" ca="1" si="259"/>
        <v>3</v>
      </c>
      <c r="T417" s="1">
        <f t="shared" ca="1" si="247"/>
        <v>0</v>
      </c>
      <c r="U417" s="1">
        <f t="shared" ca="1" si="254"/>
        <v>2</v>
      </c>
      <c r="V417" s="31">
        <f t="shared" ca="1" si="255"/>
        <v>-82461937</v>
      </c>
    </row>
    <row r="418" spans="1:22">
      <c r="A418" s="1" t="s">
        <v>759</v>
      </c>
      <c r="D418" s="1">
        <f t="shared" ca="1" si="256"/>
        <v>1</v>
      </c>
      <c r="E418" s="1">
        <v>10</v>
      </c>
      <c r="F418" s="1">
        <v>8</v>
      </c>
      <c r="G418" s="1" t="str">
        <f t="shared" ca="1" si="245"/>
        <v>48027593</v>
      </c>
      <c r="H418" s="1" t="str">
        <f t="shared" ca="1" si="248"/>
        <v>48027593</v>
      </c>
      <c r="I418" s="1">
        <f t="shared" ca="1" si="249"/>
        <v>4</v>
      </c>
      <c r="J418" s="30" t="str">
        <f ca="1">IF(M417=3,H418,IF(OR(AND(INT(RAND()*2)=0,K417-H418&gt;=0),M417=2),H418*(-1),H418))</f>
        <v>48027593</v>
      </c>
      <c r="K418" s="31">
        <f t="shared" ca="1" si="257"/>
        <v>209708608</v>
      </c>
      <c r="L418" s="29">
        <f t="shared" ca="1" si="250"/>
        <v>0</v>
      </c>
      <c r="M418" s="1">
        <f t="shared" ca="1" si="258"/>
        <v>3</v>
      </c>
      <c r="N418" s="34">
        <f t="shared" ca="1" si="251"/>
        <v>48027593</v>
      </c>
      <c r="O418" s="37" t="s">
        <v>1303</v>
      </c>
      <c r="P418" s="1" t="str">
        <f ca="1">IF(AND($I409&gt;=7,$I418&lt;7),$H409,$H418)</f>
        <v>48027593</v>
      </c>
      <c r="Q418" s="31">
        <f t="shared" ca="1" si="253"/>
        <v>48027593</v>
      </c>
      <c r="R418" s="31">
        <f t="shared" ca="1" si="246"/>
        <v>48027593</v>
      </c>
      <c r="S418" s="1">
        <f t="shared" ca="1" si="259"/>
        <v>3</v>
      </c>
      <c r="T418" s="1">
        <f t="shared" ca="1" si="247"/>
        <v>4</v>
      </c>
      <c r="U418" s="1">
        <f t="shared" ca="1" si="254"/>
        <v>1</v>
      </c>
      <c r="V418" s="31">
        <f t="shared" ca="1" si="255"/>
        <v>48027593</v>
      </c>
    </row>
    <row r="419" spans="1:22">
      <c r="D419" s="1">
        <f ca="1">SUM(D409:D418)+D404</f>
        <v>10</v>
      </c>
      <c r="K419" s="31">
        <f t="shared" ca="1" si="257"/>
        <v>209708608</v>
      </c>
      <c r="O419" s="37"/>
      <c r="Q419" s="31">
        <f ca="1">SUM(Q409:Q418)</f>
        <v>47378804</v>
      </c>
      <c r="R419" s="31">
        <f ca="1">SUM(R409:R418)</f>
        <v>47378804</v>
      </c>
      <c r="V419" s="31">
        <f ca="1">SUM(V409:V418)</f>
        <v>-72009515</v>
      </c>
    </row>
    <row r="420" spans="1:22">
      <c r="O420" s="37"/>
    </row>
    <row r="421" spans="1:22">
      <c r="A421" s="22" t="s">
        <v>370</v>
      </c>
      <c r="F421" s="1" t="s">
        <v>451</v>
      </c>
      <c r="O421" s="37"/>
    </row>
    <row r="422" spans="1:22">
      <c r="F422" s="1">
        <f>MAX(F424:F433)</f>
        <v>8</v>
      </c>
      <c r="O422" s="37"/>
    </row>
    <row r="423" spans="1:22">
      <c r="A423" s="1" t="s">
        <v>440</v>
      </c>
      <c r="B423" s="1" t="s">
        <v>441</v>
      </c>
      <c r="E423" s="1" t="s">
        <v>396</v>
      </c>
      <c r="F423" s="1" t="s">
        <v>444</v>
      </c>
      <c r="G423" s="1" t="s">
        <v>337</v>
      </c>
      <c r="H423" s="1" t="s">
        <v>338</v>
      </c>
      <c r="I423" s="1" t="s">
        <v>342</v>
      </c>
      <c r="J423" s="1" t="s">
        <v>339</v>
      </c>
      <c r="K423" s="31" t="s">
        <v>343</v>
      </c>
      <c r="L423" s="27" t="s">
        <v>344</v>
      </c>
      <c r="M423" s="27" t="s">
        <v>345</v>
      </c>
      <c r="N423" s="33"/>
      <c r="O423" s="36"/>
      <c r="P423" s="17" t="s">
        <v>346</v>
      </c>
    </row>
    <row r="424" spans="1:22">
      <c r="A424" s="1" t="s">
        <v>760</v>
      </c>
      <c r="C424" s="1">
        <f ca="1">IF(C409=3,IF(INT(RAND()*2)=0,0,3),3)</f>
        <v>3</v>
      </c>
      <c r="D424" s="1">
        <f ca="1">IF(AND(C424=0,D419=0),1,0)</f>
        <v>0</v>
      </c>
      <c r="E424" s="1">
        <v>1</v>
      </c>
      <c r="F424" s="1">
        <v>8</v>
      </c>
      <c r="G424" s="1" t="str">
        <f t="shared" ref="G424:G433" ca="1" si="260">IF(LEFT(A424,F424)="0",INT(RAND()*9+1),LEFT(A424,F424))</f>
        <v>45802791</v>
      </c>
      <c r="H424" s="1" t="str">
        <f ca="1">IF(LEFT(G424,1)="0",RIGHT(G424,LEN(G424)-1)&amp;LEFT(G424,1),G424)</f>
        <v>45802791</v>
      </c>
      <c r="I424" s="1">
        <f ca="1">VALUE(LEFT(H424,1))</f>
        <v>4</v>
      </c>
      <c r="J424" s="1" t="str">
        <f ca="1">H424</f>
        <v>45802791</v>
      </c>
      <c r="K424" s="31" t="str">
        <f ca="1">J424</f>
        <v>45802791</v>
      </c>
      <c r="L424" s="29"/>
      <c r="M424" s="1">
        <f ca="1">C424</f>
        <v>3</v>
      </c>
      <c r="N424" s="34" t="str">
        <f ca="1">IF(D424=1,V424,J424)</f>
        <v>45802791</v>
      </c>
      <c r="O424" s="37" t="s">
        <v>1304</v>
      </c>
      <c r="P424" s="1" t="str">
        <f ca="1">IF($I424&lt;7,$H424,IF($I433&lt;7,$H433,IF($I432&lt;7,$H432,$H431)))</f>
        <v>45802791</v>
      </c>
      <c r="Q424" s="31">
        <f ca="1">IF(AND(VALUE(LEFT(P424,1))&gt;=7,S423&lt;3),P424*-1,P424*1)</f>
        <v>45802791</v>
      </c>
      <c r="R424" s="31">
        <f t="shared" ref="R424:R433" ca="1" si="261">Q424</f>
        <v>45802791</v>
      </c>
      <c r="S424" s="1">
        <f ca="1">IF(Q424&lt;0,1,0)</f>
        <v>0</v>
      </c>
      <c r="T424" s="1">
        <f t="shared" ref="T424:T433" ca="1" si="262">IF(R424&gt;=0,VALUE(LEFT(R424,1)),0)</f>
        <v>4</v>
      </c>
      <c r="U424" s="1">
        <f ca="1">INT(RAND()*4+1)</f>
        <v>3</v>
      </c>
      <c r="V424" s="31">
        <f ca="1">IF(T424&gt;=5,U424&amp;RIGHT(R424,LEN(R424)-1),R424)</f>
        <v>45802791</v>
      </c>
    </row>
    <row r="425" spans="1:22">
      <c r="A425" s="1" t="s">
        <v>761</v>
      </c>
      <c r="D425" s="1">
        <f ca="1">D424</f>
        <v>0</v>
      </c>
      <c r="E425" s="1">
        <v>2</v>
      </c>
      <c r="F425" s="1">
        <v>8</v>
      </c>
      <c r="G425" s="1" t="str">
        <f t="shared" ca="1" si="260"/>
        <v>56913802</v>
      </c>
      <c r="H425" s="1" t="str">
        <f t="shared" ref="H425:H433" ca="1" si="263">IF(LEFT(G425,1)="0",RIGHT(G425,LEN(G425)-1)&amp;LEFT(G425,1),G425)</f>
        <v>56913802</v>
      </c>
      <c r="I425" s="1">
        <f t="shared" ref="I425:I433" ca="1" si="264">VALUE(LEFT(H425,1))</f>
        <v>5</v>
      </c>
      <c r="J425" s="1" t="str">
        <f ca="1">IF(M424=3,H425,IF(L424=2,H425,IF(AND(INT(RAND()*2)=0,K424-H425&gt;=0),H425*(-1),H425)))</f>
        <v>56913802</v>
      </c>
      <c r="K425" s="31">
        <f ca="1">K424+J425</f>
        <v>102716593</v>
      </c>
      <c r="L425" s="29">
        <f t="shared" ref="L425:L433" ca="1" si="265">IF(J425&lt;0,L424+1,0)</f>
        <v>0</v>
      </c>
      <c r="M425" s="1">
        <f ca="1">IF(J425&lt;0,M424+1,M424)</f>
        <v>3</v>
      </c>
      <c r="N425" s="34" t="str">
        <f t="shared" ref="N425:N433" ca="1" si="266">IF(D425=1,V425,J425)</f>
        <v>56913802</v>
      </c>
      <c r="O425" s="37" t="s">
        <v>1305</v>
      </c>
      <c r="P425" s="1" t="str">
        <f t="shared" ref="P425:P430" ca="1" si="267">$H425</f>
        <v>56913802</v>
      </c>
      <c r="Q425" s="31">
        <f t="shared" ref="Q425:Q433" ca="1" si="268">IF(AND(VALUE(LEFT(P425,1))&gt;=7,S424&lt;3),P425*-1,P425*1)</f>
        <v>56913802</v>
      </c>
      <c r="R425" s="31">
        <f t="shared" ca="1" si="261"/>
        <v>56913802</v>
      </c>
      <c r="S425" s="1">
        <f ca="1">IF(Q425&lt;0,S424+1,S424)</f>
        <v>0</v>
      </c>
      <c r="T425" s="1">
        <f t="shared" ca="1" si="262"/>
        <v>5</v>
      </c>
      <c r="U425" s="1">
        <f t="shared" ref="U425:U433" ca="1" si="269">INT(RAND()*4+1)</f>
        <v>4</v>
      </c>
      <c r="V425" s="31" t="str">
        <f t="shared" ref="V425:V433" ca="1" si="270">IF(T425&gt;=5,U425&amp;RIGHT(R425,LEN(R425)-1),R425)</f>
        <v>46913802</v>
      </c>
    </row>
    <row r="426" spans="1:22">
      <c r="A426" s="1" t="s">
        <v>762</v>
      </c>
      <c r="D426" s="1">
        <f t="shared" ref="D426:D433" ca="1" si="271">D425</f>
        <v>0</v>
      </c>
      <c r="E426" s="1">
        <v>3</v>
      </c>
      <c r="F426" s="1">
        <v>8</v>
      </c>
      <c r="G426" s="1" t="str">
        <f t="shared" ca="1" si="260"/>
        <v>67024913</v>
      </c>
      <c r="H426" s="1" t="str">
        <f t="shared" ca="1" si="263"/>
        <v>67024913</v>
      </c>
      <c r="I426" s="1">
        <f t="shared" ca="1" si="264"/>
        <v>6</v>
      </c>
      <c r="J426" s="1" t="str">
        <f ca="1">IF(M425=3,H426,IF(L425=2,H426,IF(AND(INT(RAND()*2)=0,K425-H426&gt;=0),H426*(-1),H426)))</f>
        <v>67024913</v>
      </c>
      <c r="K426" s="31">
        <f t="shared" ref="K426:K434" ca="1" si="272">K425+J426</f>
        <v>169741506</v>
      </c>
      <c r="L426" s="29">
        <f t="shared" ca="1" si="265"/>
        <v>0</v>
      </c>
      <c r="M426" s="1">
        <f t="shared" ref="M426:M433" ca="1" si="273">IF(J426&lt;0,M425+1,M425)</f>
        <v>3</v>
      </c>
      <c r="N426" s="34" t="str">
        <f t="shared" ca="1" si="266"/>
        <v>67024913</v>
      </c>
      <c r="O426" s="37" t="s">
        <v>1306</v>
      </c>
      <c r="P426" s="1" t="str">
        <f t="shared" ca="1" si="267"/>
        <v>67024913</v>
      </c>
      <c r="Q426" s="31">
        <f t="shared" ca="1" si="268"/>
        <v>67024913</v>
      </c>
      <c r="R426" s="31">
        <f t="shared" ca="1" si="261"/>
        <v>67024913</v>
      </c>
      <c r="S426" s="1">
        <f t="shared" ref="S426:S433" ca="1" si="274">IF(Q426&lt;0,S425+1,S425)</f>
        <v>0</v>
      </c>
      <c r="T426" s="1">
        <f t="shared" ca="1" si="262"/>
        <v>6</v>
      </c>
      <c r="U426" s="1">
        <f t="shared" ca="1" si="269"/>
        <v>1</v>
      </c>
      <c r="V426" s="31" t="str">
        <f t="shared" ca="1" si="270"/>
        <v>17024913</v>
      </c>
    </row>
    <row r="427" spans="1:22">
      <c r="A427" s="1" t="s">
        <v>763</v>
      </c>
      <c r="D427" s="1">
        <f t="shared" ca="1" si="271"/>
        <v>0</v>
      </c>
      <c r="E427" s="1">
        <v>4</v>
      </c>
      <c r="F427" s="1">
        <v>8</v>
      </c>
      <c r="G427" s="1" t="str">
        <f t="shared" ca="1" si="260"/>
        <v>12579468</v>
      </c>
      <c r="H427" s="1" t="str">
        <f t="shared" ca="1" si="263"/>
        <v>12579468</v>
      </c>
      <c r="I427" s="1">
        <f t="shared" ca="1" si="264"/>
        <v>1</v>
      </c>
      <c r="J427" s="1" t="str">
        <f ca="1">IF(M426=3,H427,IF(L426=2,H427,IF(AND(INT(RAND()*2)=0,K426-H427&gt;=0),H427*(-1),H427)))</f>
        <v>12579468</v>
      </c>
      <c r="K427" s="31">
        <f t="shared" ca="1" si="272"/>
        <v>182320974</v>
      </c>
      <c r="L427" s="29">
        <f t="shared" ca="1" si="265"/>
        <v>0</v>
      </c>
      <c r="M427" s="1">
        <f t="shared" ca="1" si="273"/>
        <v>3</v>
      </c>
      <c r="N427" s="34" t="str">
        <f t="shared" ca="1" si="266"/>
        <v>12579468</v>
      </c>
      <c r="O427" s="37" t="s">
        <v>1307</v>
      </c>
      <c r="P427" s="1" t="str">
        <f t="shared" ca="1" si="267"/>
        <v>12579468</v>
      </c>
      <c r="Q427" s="31">
        <f t="shared" ca="1" si="268"/>
        <v>12579468</v>
      </c>
      <c r="R427" s="31">
        <f t="shared" ca="1" si="261"/>
        <v>12579468</v>
      </c>
      <c r="S427" s="1">
        <f t="shared" ca="1" si="274"/>
        <v>0</v>
      </c>
      <c r="T427" s="1">
        <f t="shared" ca="1" si="262"/>
        <v>1</v>
      </c>
      <c r="U427" s="1">
        <f t="shared" ca="1" si="269"/>
        <v>2</v>
      </c>
      <c r="V427" s="31">
        <f t="shared" ca="1" si="270"/>
        <v>12579468</v>
      </c>
    </row>
    <row r="428" spans="1:22">
      <c r="A428" s="1" t="s">
        <v>764</v>
      </c>
      <c r="D428" s="1">
        <f t="shared" ca="1" si="271"/>
        <v>0</v>
      </c>
      <c r="E428" s="1">
        <v>5</v>
      </c>
      <c r="F428" s="1">
        <v>8</v>
      </c>
      <c r="G428" s="1" t="str">
        <f t="shared" ca="1" si="260"/>
        <v>34791680</v>
      </c>
      <c r="H428" s="1" t="str">
        <f t="shared" ca="1" si="263"/>
        <v>34791680</v>
      </c>
      <c r="I428" s="1">
        <f t="shared" ca="1" si="264"/>
        <v>3</v>
      </c>
      <c r="J428" s="30" t="str">
        <f ca="1">IF(OR(M427=3,L427=2,M427=2),H428,IF(AND(INT(RAND()*2)=0,K427-H428&gt;=0),H428*(-1),H428))</f>
        <v>34791680</v>
      </c>
      <c r="K428" s="31">
        <f t="shared" ca="1" si="272"/>
        <v>217112654</v>
      </c>
      <c r="L428" s="29">
        <f t="shared" ca="1" si="265"/>
        <v>0</v>
      </c>
      <c r="M428" s="1">
        <f t="shared" ca="1" si="273"/>
        <v>3</v>
      </c>
      <c r="N428" s="34" t="str">
        <f t="shared" ca="1" si="266"/>
        <v>34791680</v>
      </c>
      <c r="O428" s="37" t="s">
        <v>1308</v>
      </c>
      <c r="P428" s="1" t="str">
        <f t="shared" ca="1" si="267"/>
        <v>34791680</v>
      </c>
      <c r="Q428" s="31">
        <f t="shared" ca="1" si="268"/>
        <v>34791680</v>
      </c>
      <c r="R428" s="31">
        <f t="shared" ca="1" si="261"/>
        <v>34791680</v>
      </c>
      <c r="S428" s="1">
        <f t="shared" ca="1" si="274"/>
        <v>0</v>
      </c>
      <c r="T428" s="1">
        <f t="shared" ca="1" si="262"/>
        <v>3</v>
      </c>
      <c r="U428" s="1">
        <f t="shared" ca="1" si="269"/>
        <v>4</v>
      </c>
      <c r="V428" s="31">
        <f t="shared" ca="1" si="270"/>
        <v>34791680</v>
      </c>
    </row>
    <row r="429" spans="1:22">
      <c r="A429" s="1" t="s">
        <v>765</v>
      </c>
      <c r="D429" s="1">
        <f t="shared" ca="1" si="271"/>
        <v>0</v>
      </c>
      <c r="E429" s="1">
        <v>6</v>
      </c>
      <c r="F429" s="1">
        <v>8</v>
      </c>
      <c r="G429" s="1" t="str">
        <f t="shared" ca="1" si="260"/>
        <v>23680579</v>
      </c>
      <c r="H429" s="1" t="str">
        <f t="shared" ca="1" si="263"/>
        <v>23680579</v>
      </c>
      <c r="I429" s="1">
        <f t="shared" ca="1" si="264"/>
        <v>2</v>
      </c>
      <c r="J429" s="30" t="str">
        <f ca="1">IF(OR(M428=3,L428=2,M428=2),H429,IF(AND(INT(RAND()*2)=0,K428-H429&gt;=0),H429*(-1),H429))</f>
        <v>23680579</v>
      </c>
      <c r="K429" s="31">
        <f t="shared" ca="1" si="272"/>
        <v>240793233</v>
      </c>
      <c r="L429" s="29">
        <f t="shared" ca="1" si="265"/>
        <v>0</v>
      </c>
      <c r="M429" s="1">
        <f t="shared" ca="1" si="273"/>
        <v>3</v>
      </c>
      <c r="N429" s="34" t="str">
        <f t="shared" ca="1" si="266"/>
        <v>23680579</v>
      </c>
      <c r="O429" s="37" t="s">
        <v>1309</v>
      </c>
      <c r="P429" s="1" t="str">
        <f t="shared" ca="1" si="267"/>
        <v>23680579</v>
      </c>
      <c r="Q429" s="31">
        <f t="shared" ca="1" si="268"/>
        <v>23680579</v>
      </c>
      <c r="R429" s="31">
        <f t="shared" ca="1" si="261"/>
        <v>23680579</v>
      </c>
      <c r="S429" s="1">
        <f t="shared" ca="1" si="274"/>
        <v>0</v>
      </c>
      <c r="T429" s="1">
        <f t="shared" ca="1" si="262"/>
        <v>2</v>
      </c>
      <c r="U429" s="1">
        <f t="shared" ca="1" si="269"/>
        <v>4</v>
      </c>
      <c r="V429" s="31">
        <f t="shared" ca="1" si="270"/>
        <v>23680579</v>
      </c>
    </row>
    <row r="430" spans="1:22">
      <c r="A430" s="1" t="s">
        <v>766</v>
      </c>
      <c r="D430" s="1">
        <f t="shared" ca="1" si="271"/>
        <v>0</v>
      </c>
      <c r="E430" s="1">
        <v>7</v>
      </c>
      <c r="F430" s="1">
        <v>8</v>
      </c>
      <c r="G430" s="1" t="str">
        <f t="shared" ca="1" si="260"/>
        <v>89246135</v>
      </c>
      <c r="H430" s="1" t="str">
        <f t="shared" ca="1" si="263"/>
        <v>89246135</v>
      </c>
      <c r="I430" s="1">
        <f t="shared" ca="1" si="264"/>
        <v>8</v>
      </c>
      <c r="J430" s="30" t="str">
        <f ca="1">IF(OR(M429=3,L429=2,M429=2),H430,IF(AND(INT(RAND()*2)=0,K429-H430&gt;=0),H430*(-1),H430))</f>
        <v>89246135</v>
      </c>
      <c r="K430" s="31">
        <f t="shared" ca="1" si="272"/>
        <v>330039368</v>
      </c>
      <c r="L430" s="29">
        <f t="shared" ca="1" si="265"/>
        <v>0</v>
      </c>
      <c r="M430" s="1">
        <f t="shared" ca="1" si="273"/>
        <v>3</v>
      </c>
      <c r="N430" s="34" t="str">
        <f t="shared" ca="1" si="266"/>
        <v>89246135</v>
      </c>
      <c r="O430" s="37" t="s">
        <v>1310</v>
      </c>
      <c r="P430" s="1" t="str">
        <f t="shared" ca="1" si="267"/>
        <v>89246135</v>
      </c>
      <c r="Q430" s="31">
        <f t="shared" ca="1" si="268"/>
        <v>-89246135</v>
      </c>
      <c r="R430" s="31">
        <f t="shared" ca="1" si="261"/>
        <v>-89246135</v>
      </c>
      <c r="S430" s="1">
        <f t="shared" ca="1" si="274"/>
        <v>1</v>
      </c>
      <c r="T430" s="1">
        <f t="shared" ca="1" si="262"/>
        <v>0</v>
      </c>
      <c r="U430" s="1">
        <f t="shared" ca="1" si="269"/>
        <v>3</v>
      </c>
      <c r="V430" s="31">
        <f t="shared" ca="1" si="270"/>
        <v>-89246135</v>
      </c>
    </row>
    <row r="431" spans="1:22">
      <c r="A431" s="1" t="s">
        <v>767</v>
      </c>
      <c r="D431" s="1">
        <f t="shared" ca="1" si="271"/>
        <v>0</v>
      </c>
      <c r="E431" s="1">
        <v>8</v>
      </c>
      <c r="F431" s="1">
        <v>8</v>
      </c>
      <c r="G431" s="1" t="str">
        <f t="shared" ca="1" si="260"/>
        <v>01468357</v>
      </c>
      <c r="H431" s="1" t="str">
        <f t="shared" ca="1" si="263"/>
        <v>14683570</v>
      </c>
      <c r="I431" s="1">
        <f t="shared" ca="1" si="264"/>
        <v>1</v>
      </c>
      <c r="J431" s="30" t="str">
        <f ca="1">IF(OR(M430=3,L430=2),H431,IF(OR(AND(INT(RAND()*2)=0,K430-H431&gt;=0),M430&lt;=2),H431*(-1),H431))</f>
        <v>14683570</v>
      </c>
      <c r="K431" s="31">
        <f t="shared" ca="1" si="272"/>
        <v>344722938</v>
      </c>
      <c r="L431" s="29">
        <f t="shared" ca="1" si="265"/>
        <v>0</v>
      </c>
      <c r="M431" s="1">
        <f t="shared" ca="1" si="273"/>
        <v>3</v>
      </c>
      <c r="N431" s="34" t="str">
        <f t="shared" ca="1" si="266"/>
        <v>14683570</v>
      </c>
      <c r="O431" s="37" t="s">
        <v>1311</v>
      </c>
      <c r="P431" s="1" t="str">
        <f ca="1">IF(AND($I424&gt;=7,$I433&gt;=7,$I432&gt;=7),$H424,$H431)</f>
        <v>14683570</v>
      </c>
      <c r="Q431" s="31">
        <f t="shared" ca="1" si="268"/>
        <v>14683570</v>
      </c>
      <c r="R431" s="31">
        <f t="shared" ca="1" si="261"/>
        <v>14683570</v>
      </c>
      <c r="S431" s="1">
        <f t="shared" ca="1" si="274"/>
        <v>1</v>
      </c>
      <c r="T431" s="1">
        <f t="shared" ca="1" si="262"/>
        <v>1</v>
      </c>
      <c r="U431" s="1">
        <f t="shared" ca="1" si="269"/>
        <v>2</v>
      </c>
      <c r="V431" s="31">
        <f t="shared" ca="1" si="270"/>
        <v>14683570</v>
      </c>
    </row>
    <row r="432" spans="1:22">
      <c r="A432" s="1" t="s">
        <v>768</v>
      </c>
      <c r="D432" s="1">
        <f t="shared" ca="1" si="271"/>
        <v>0</v>
      </c>
      <c r="E432" s="1">
        <v>9</v>
      </c>
      <c r="F432" s="1">
        <v>8</v>
      </c>
      <c r="G432" s="1" t="str">
        <f t="shared" ca="1" si="260"/>
        <v>90357246</v>
      </c>
      <c r="H432" s="1" t="str">
        <f t="shared" ca="1" si="263"/>
        <v>90357246</v>
      </c>
      <c r="I432" s="1">
        <f t="shared" ca="1" si="264"/>
        <v>9</v>
      </c>
      <c r="J432" s="30" t="str">
        <f ca="1">IF(M431=3,H432,IF(OR(AND(INT(RAND()*2)=0,K431-H432&gt;=0),M431=2),H432*(-1),H432))</f>
        <v>90357246</v>
      </c>
      <c r="K432" s="31">
        <f t="shared" ca="1" si="272"/>
        <v>435080184</v>
      </c>
      <c r="L432" s="29">
        <f t="shared" ca="1" si="265"/>
        <v>0</v>
      </c>
      <c r="M432" s="1">
        <f t="shared" ca="1" si="273"/>
        <v>3</v>
      </c>
      <c r="N432" s="34" t="str">
        <f t="shared" ca="1" si="266"/>
        <v>90357246</v>
      </c>
      <c r="O432" s="37" t="s">
        <v>1312</v>
      </c>
      <c r="P432" s="1" t="str">
        <f ca="1">IF(AND($I424&gt;=7,$I433&gt;=7,$I432&lt;7),$H424,$H432)</f>
        <v>90357246</v>
      </c>
      <c r="Q432" s="31">
        <f t="shared" ca="1" si="268"/>
        <v>-90357246</v>
      </c>
      <c r="R432" s="31">
        <f t="shared" ca="1" si="261"/>
        <v>-90357246</v>
      </c>
      <c r="S432" s="1">
        <f t="shared" ca="1" si="274"/>
        <v>2</v>
      </c>
      <c r="T432" s="1">
        <f t="shared" ca="1" si="262"/>
        <v>0</v>
      </c>
      <c r="U432" s="1">
        <f t="shared" ca="1" si="269"/>
        <v>4</v>
      </c>
      <c r="V432" s="31">
        <f t="shared" ca="1" si="270"/>
        <v>-90357246</v>
      </c>
    </row>
    <row r="433" spans="1:22">
      <c r="A433" s="1" t="s">
        <v>769</v>
      </c>
      <c r="D433" s="1">
        <f t="shared" ca="1" si="271"/>
        <v>0</v>
      </c>
      <c r="E433" s="1">
        <v>10</v>
      </c>
      <c r="F433" s="1">
        <v>8</v>
      </c>
      <c r="G433" s="1" t="str">
        <f t="shared" ca="1" si="260"/>
        <v>78135024</v>
      </c>
      <c r="H433" s="1" t="str">
        <f t="shared" ca="1" si="263"/>
        <v>78135024</v>
      </c>
      <c r="I433" s="1">
        <f t="shared" ca="1" si="264"/>
        <v>7</v>
      </c>
      <c r="J433" s="30" t="str">
        <f ca="1">IF(M432=3,H433,IF(OR(AND(INT(RAND()*2)=0,K432-H433&gt;=0),M432=2),H433*(-1),H433))</f>
        <v>78135024</v>
      </c>
      <c r="K433" s="31">
        <f t="shared" ca="1" si="272"/>
        <v>513215208</v>
      </c>
      <c r="L433" s="29">
        <f t="shared" ca="1" si="265"/>
        <v>0</v>
      </c>
      <c r="M433" s="1">
        <f t="shared" ca="1" si="273"/>
        <v>3</v>
      </c>
      <c r="N433" s="34" t="str">
        <f t="shared" ca="1" si="266"/>
        <v>78135024</v>
      </c>
      <c r="O433" s="37" t="s">
        <v>1313</v>
      </c>
      <c r="P433" s="1" t="str">
        <f ca="1">IF(AND($I424&gt;=7,$I433&lt;7),$H424,$H433)</f>
        <v>78135024</v>
      </c>
      <c r="Q433" s="31">
        <f t="shared" ca="1" si="268"/>
        <v>-78135024</v>
      </c>
      <c r="R433" s="31">
        <f t="shared" ca="1" si="261"/>
        <v>-78135024</v>
      </c>
      <c r="S433" s="1">
        <f t="shared" ca="1" si="274"/>
        <v>3</v>
      </c>
      <c r="T433" s="1">
        <f t="shared" ca="1" si="262"/>
        <v>0</v>
      </c>
      <c r="U433" s="1">
        <f t="shared" ca="1" si="269"/>
        <v>1</v>
      </c>
      <c r="V433" s="31">
        <f t="shared" ca="1" si="270"/>
        <v>-78135024</v>
      </c>
    </row>
    <row r="434" spans="1:22">
      <c r="D434" s="1">
        <f ca="1">SUM(D424:D433)+D419</f>
        <v>10</v>
      </c>
      <c r="K434" s="31">
        <f t="shared" ca="1" si="272"/>
        <v>513215208</v>
      </c>
      <c r="O434" s="37"/>
      <c r="Q434" s="31">
        <f ca="1">SUM(Q424:Q433)</f>
        <v>-2261602</v>
      </c>
      <c r="R434" s="31">
        <f ca="1">SUM(R424:R433)</f>
        <v>-2261602</v>
      </c>
      <c r="V434" s="31">
        <f ca="1">SUM(V424:V433)</f>
        <v>-126200317</v>
      </c>
    </row>
    <row r="435" spans="1:22">
      <c r="O435" s="37"/>
    </row>
    <row r="436" spans="1:22">
      <c r="A436" s="22" t="s">
        <v>371</v>
      </c>
      <c r="F436" s="1" t="s">
        <v>451</v>
      </c>
      <c r="O436" s="37"/>
    </row>
    <row r="437" spans="1:22">
      <c r="F437" s="1">
        <f>MAX(F439:F448)</f>
        <v>8</v>
      </c>
      <c r="O437" s="37"/>
    </row>
    <row r="438" spans="1:22">
      <c r="A438" s="1" t="s">
        <v>440</v>
      </c>
      <c r="B438" s="1" t="s">
        <v>441</v>
      </c>
      <c r="E438" s="1" t="s">
        <v>396</v>
      </c>
      <c r="F438" s="1" t="s">
        <v>444</v>
      </c>
      <c r="G438" s="1" t="s">
        <v>337</v>
      </c>
      <c r="H438" s="1" t="s">
        <v>338</v>
      </c>
      <c r="I438" s="1" t="s">
        <v>342</v>
      </c>
      <c r="J438" s="1" t="s">
        <v>339</v>
      </c>
      <c r="K438" s="31" t="s">
        <v>343</v>
      </c>
      <c r="L438" s="27" t="s">
        <v>344</v>
      </c>
      <c r="M438" s="27" t="s">
        <v>345</v>
      </c>
      <c r="N438" s="33"/>
      <c r="O438" s="36"/>
      <c r="P438" s="17" t="s">
        <v>346</v>
      </c>
    </row>
    <row r="439" spans="1:22">
      <c r="A439" s="1" t="s">
        <v>770</v>
      </c>
      <c r="C439" s="1">
        <f ca="1">IF(C424=3,0,3)</f>
        <v>0</v>
      </c>
      <c r="D439" s="1">
        <f ca="1">IF(AND(C439=0,D434=0),1,0)</f>
        <v>0</v>
      </c>
      <c r="E439" s="1">
        <v>1</v>
      </c>
      <c r="F439" s="1">
        <v>8</v>
      </c>
      <c r="G439" s="1" t="str">
        <f t="shared" ref="G439:G448" ca="1" si="275">IF(LEFT(A439,F439)="0",INT(RAND()*9+1),LEFT(A439,F439))</f>
        <v>47610839</v>
      </c>
      <c r="H439" s="1" t="str">
        <f ca="1">IF(LEFT(G439,1)="0",RIGHT(G439,LEN(G439)-1)&amp;LEFT(G439,1),G439)</f>
        <v>47610839</v>
      </c>
      <c r="I439" s="1">
        <f ca="1">VALUE(LEFT(H439,1))</f>
        <v>4</v>
      </c>
      <c r="J439" s="1" t="str">
        <f ca="1">H439</f>
        <v>47610839</v>
      </c>
      <c r="K439" s="31" t="str">
        <f ca="1">J439</f>
        <v>47610839</v>
      </c>
      <c r="L439" s="29"/>
      <c r="M439" s="1">
        <f ca="1">C439</f>
        <v>0</v>
      </c>
      <c r="N439" s="34" t="str">
        <f ca="1">IF(D439=1,V439,J439)</f>
        <v>47610839</v>
      </c>
      <c r="O439" s="37">
        <v>47610839</v>
      </c>
      <c r="P439" s="1" t="str">
        <f ca="1">IF($I439&lt;7,$H439,IF($I448&lt;7,$H448,IF($I447&lt;7,$H447,$H446)))</f>
        <v>47610839</v>
      </c>
      <c r="Q439" s="31">
        <f ca="1">IF(AND(VALUE(LEFT(P439,1))&gt;=7,S438&lt;3),P439*-1,P439*1)</f>
        <v>47610839</v>
      </c>
      <c r="R439" s="31">
        <f t="shared" ref="R439:R448" ca="1" si="276">Q439</f>
        <v>47610839</v>
      </c>
      <c r="S439" s="1">
        <f ca="1">IF(Q439&lt;0,1,0)</f>
        <v>0</v>
      </c>
      <c r="T439" s="1">
        <f t="shared" ref="T439:T448" ca="1" si="277">IF(R439&gt;=0,VALUE(LEFT(R439,1)),0)</f>
        <v>4</v>
      </c>
      <c r="U439" s="1">
        <f ca="1">INT(RAND()*4+1)</f>
        <v>3</v>
      </c>
      <c r="V439" s="31">
        <f ca="1">IF(T439&gt;=5,U439&amp;RIGHT(R439,LEN(R439)-1),R439)</f>
        <v>47610839</v>
      </c>
    </row>
    <row r="440" spans="1:22">
      <c r="A440" s="1" t="s">
        <v>771</v>
      </c>
      <c r="D440" s="1">
        <f ca="1">D439</f>
        <v>0</v>
      </c>
      <c r="E440" s="1">
        <v>2</v>
      </c>
      <c r="F440" s="1">
        <v>8</v>
      </c>
      <c r="G440" s="1" t="str">
        <f t="shared" ca="1" si="275"/>
        <v>70943162</v>
      </c>
      <c r="H440" s="1" t="str">
        <f t="shared" ref="H440:H448" ca="1" si="278">IF(LEFT(G440,1)="0",RIGHT(G440,LEN(G440)-1)&amp;LEFT(G440,1),G440)</f>
        <v>70943162</v>
      </c>
      <c r="I440" s="1">
        <f t="shared" ref="I440:I448" ca="1" si="279">VALUE(LEFT(H440,1))</f>
        <v>7</v>
      </c>
      <c r="J440" s="1" t="str">
        <f ca="1">IF(M439=3,H440,IF(L439=2,H440,IF(AND(INT(RAND()*2)=0,K439-H440&gt;=0),H440*(-1),H440)))</f>
        <v>70943162</v>
      </c>
      <c r="K440" s="31">
        <f ca="1">K439+J440</f>
        <v>118554001</v>
      </c>
      <c r="L440" s="29">
        <f t="shared" ref="L440:L448" ca="1" si="280">IF(J440&lt;0,L439+1,0)</f>
        <v>0</v>
      </c>
      <c r="M440" s="1">
        <f ca="1">IF(J440&lt;0,M439+1,M439)</f>
        <v>0</v>
      </c>
      <c r="N440" s="34" t="str">
        <f t="shared" ref="N440:N448" ca="1" si="281">IF(D440=1,V440,J440)</f>
        <v>70943162</v>
      </c>
      <c r="O440" s="37">
        <v>-70943162</v>
      </c>
      <c r="P440" s="1" t="str">
        <f t="shared" ref="P440:P445" ca="1" si="282">$H440</f>
        <v>70943162</v>
      </c>
      <c r="Q440" s="31">
        <f t="shared" ref="Q440:Q448" ca="1" si="283">IF(AND(VALUE(LEFT(P440,1))&gt;=7,S439&lt;3),P440*-1,P440*1)</f>
        <v>-70943162</v>
      </c>
      <c r="R440" s="31">
        <f t="shared" ca="1" si="276"/>
        <v>-70943162</v>
      </c>
      <c r="S440" s="1">
        <f ca="1">IF(Q440&lt;0,S439+1,S439)</f>
        <v>1</v>
      </c>
      <c r="T440" s="1">
        <f t="shared" ca="1" si="277"/>
        <v>0</v>
      </c>
      <c r="U440" s="1">
        <f t="shared" ref="U440:U448" ca="1" si="284">INT(RAND()*4+1)</f>
        <v>3</v>
      </c>
      <c r="V440" s="31">
        <f t="shared" ref="V440:V448" ca="1" si="285">IF(T440&gt;=5,U440&amp;RIGHT(R440,LEN(R440)-1),R440)</f>
        <v>-70943162</v>
      </c>
    </row>
    <row r="441" spans="1:22">
      <c r="A441" s="1" t="s">
        <v>772</v>
      </c>
      <c r="D441" s="1">
        <f t="shared" ref="D441:D448" ca="1" si="286">D440</f>
        <v>0</v>
      </c>
      <c r="E441" s="1">
        <v>3</v>
      </c>
      <c r="F441" s="1">
        <v>8</v>
      </c>
      <c r="G441" s="1" t="str">
        <f t="shared" ca="1" si="275"/>
        <v>58721940</v>
      </c>
      <c r="H441" s="1" t="str">
        <f t="shared" ca="1" si="278"/>
        <v>58721940</v>
      </c>
      <c r="I441" s="1">
        <f t="shared" ca="1" si="279"/>
        <v>5</v>
      </c>
      <c r="J441" s="1">
        <f ca="1">IF(M440=3,H441,IF(L440=2,H441,IF(AND(INT(RAND()*2)=0,K440-H441&gt;=0),H441*(-1),H441)))</f>
        <v>-58721940</v>
      </c>
      <c r="K441" s="31">
        <f t="shared" ref="K441:K449" ca="1" si="287">K440+J441</f>
        <v>59832061</v>
      </c>
      <c r="L441" s="29">
        <f t="shared" ca="1" si="280"/>
        <v>1</v>
      </c>
      <c r="M441" s="1">
        <f t="shared" ref="M441:M448" ca="1" si="288">IF(J441&lt;0,M440+1,M440)</f>
        <v>1</v>
      </c>
      <c r="N441" s="34">
        <f t="shared" ca="1" si="281"/>
        <v>-58721940</v>
      </c>
      <c r="O441" s="37" t="s">
        <v>1314</v>
      </c>
      <c r="P441" s="1" t="str">
        <f t="shared" ca="1" si="282"/>
        <v>58721940</v>
      </c>
      <c r="Q441" s="31">
        <f t="shared" ca="1" si="283"/>
        <v>58721940</v>
      </c>
      <c r="R441" s="31">
        <f t="shared" ca="1" si="276"/>
        <v>58721940</v>
      </c>
      <c r="S441" s="1">
        <f t="shared" ref="S441:S448" ca="1" si="289">IF(Q441&lt;0,S440+1,S440)</f>
        <v>1</v>
      </c>
      <c r="T441" s="1">
        <f t="shared" ca="1" si="277"/>
        <v>5</v>
      </c>
      <c r="U441" s="1">
        <f t="shared" ca="1" si="284"/>
        <v>4</v>
      </c>
      <c r="V441" s="31" t="str">
        <f t="shared" ca="1" si="285"/>
        <v>48721940</v>
      </c>
    </row>
    <row r="442" spans="1:22">
      <c r="A442" s="1" t="s">
        <v>773</v>
      </c>
      <c r="D442" s="1">
        <f t="shared" ca="1" si="286"/>
        <v>0</v>
      </c>
      <c r="E442" s="1">
        <v>4</v>
      </c>
      <c r="F442" s="1">
        <v>8</v>
      </c>
      <c r="G442" s="1" t="str">
        <f t="shared" ca="1" si="275"/>
        <v>03276495</v>
      </c>
      <c r="H442" s="1" t="str">
        <f t="shared" ca="1" si="278"/>
        <v>32764950</v>
      </c>
      <c r="I442" s="1">
        <f t="shared" ca="1" si="279"/>
        <v>3</v>
      </c>
      <c r="J442" s="1" t="str">
        <f ca="1">IF(M441=3,H442,IF(L441=2,H442,IF(AND(INT(RAND()*2)=0,K441-H442&gt;=0),H442*(-1),H442)))</f>
        <v>32764950</v>
      </c>
      <c r="K442" s="31">
        <f t="shared" ca="1" si="287"/>
        <v>92597011</v>
      </c>
      <c r="L442" s="29">
        <f t="shared" ca="1" si="280"/>
        <v>0</v>
      </c>
      <c r="M442" s="1">
        <f t="shared" ca="1" si="288"/>
        <v>1</v>
      </c>
      <c r="N442" s="34" t="str">
        <f t="shared" ca="1" si="281"/>
        <v>32764950</v>
      </c>
      <c r="O442" s="37">
        <v>32764950</v>
      </c>
      <c r="P442" s="1" t="str">
        <f t="shared" ca="1" si="282"/>
        <v>32764950</v>
      </c>
      <c r="Q442" s="31">
        <f t="shared" ca="1" si="283"/>
        <v>32764950</v>
      </c>
      <c r="R442" s="31">
        <f t="shared" ca="1" si="276"/>
        <v>32764950</v>
      </c>
      <c r="S442" s="1">
        <f t="shared" ca="1" si="289"/>
        <v>1</v>
      </c>
      <c r="T442" s="1">
        <f t="shared" ca="1" si="277"/>
        <v>3</v>
      </c>
      <c r="U442" s="1">
        <f t="shared" ca="1" si="284"/>
        <v>4</v>
      </c>
      <c r="V442" s="31">
        <f t="shared" ca="1" si="285"/>
        <v>32764950</v>
      </c>
    </row>
    <row r="443" spans="1:22">
      <c r="A443" s="1" t="s">
        <v>774</v>
      </c>
      <c r="D443" s="1">
        <f t="shared" ca="1" si="286"/>
        <v>0</v>
      </c>
      <c r="E443" s="1">
        <v>5</v>
      </c>
      <c r="F443" s="1">
        <v>8</v>
      </c>
      <c r="G443" s="1" t="str">
        <f t="shared" ca="1" si="275"/>
        <v>69832051</v>
      </c>
      <c r="H443" s="1" t="str">
        <f t="shared" ca="1" si="278"/>
        <v>69832051</v>
      </c>
      <c r="I443" s="1">
        <f t="shared" ca="1" si="279"/>
        <v>6</v>
      </c>
      <c r="J443" s="30">
        <f ca="1">IF(OR(M442=3,L442=2,M442=2),H443,IF(AND(INT(RAND()*2)=0,K442-H443&gt;=0),H443*(-1),H443))</f>
        <v>-69832051</v>
      </c>
      <c r="K443" s="31">
        <f t="shared" ca="1" si="287"/>
        <v>22764960</v>
      </c>
      <c r="L443" s="29">
        <f t="shared" ca="1" si="280"/>
        <v>1</v>
      </c>
      <c r="M443" s="1">
        <f t="shared" ca="1" si="288"/>
        <v>2</v>
      </c>
      <c r="N443" s="34">
        <f t="shared" ca="1" si="281"/>
        <v>-69832051</v>
      </c>
      <c r="O443" s="37" t="s">
        <v>1315</v>
      </c>
      <c r="P443" s="1" t="str">
        <f t="shared" ca="1" si="282"/>
        <v>69832051</v>
      </c>
      <c r="Q443" s="31">
        <f t="shared" ca="1" si="283"/>
        <v>69832051</v>
      </c>
      <c r="R443" s="31">
        <f t="shared" ca="1" si="276"/>
        <v>69832051</v>
      </c>
      <c r="S443" s="1">
        <f t="shared" ca="1" si="289"/>
        <v>1</v>
      </c>
      <c r="T443" s="1">
        <f t="shared" ca="1" si="277"/>
        <v>6</v>
      </c>
      <c r="U443" s="1">
        <f t="shared" ca="1" si="284"/>
        <v>1</v>
      </c>
      <c r="V443" s="31" t="str">
        <f t="shared" ca="1" si="285"/>
        <v>19832051</v>
      </c>
    </row>
    <row r="444" spans="1:22">
      <c r="A444" s="1" t="s">
        <v>775</v>
      </c>
      <c r="D444" s="1">
        <f t="shared" ca="1" si="286"/>
        <v>0</v>
      </c>
      <c r="E444" s="1">
        <v>6</v>
      </c>
      <c r="F444" s="1">
        <v>8</v>
      </c>
      <c r="G444" s="1" t="str">
        <f t="shared" ca="1" si="275"/>
        <v>25498617</v>
      </c>
      <c r="H444" s="1" t="str">
        <f t="shared" ca="1" si="278"/>
        <v>25498617</v>
      </c>
      <c r="I444" s="1">
        <f t="shared" ca="1" si="279"/>
        <v>2</v>
      </c>
      <c r="J444" s="30" t="str">
        <f ca="1">IF(OR(M443=3,L443=2,M443=2),H444,IF(AND(INT(RAND()*2)=0,K443-H444&gt;=0),H444*(-1),H444))</f>
        <v>25498617</v>
      </c>
      <c r="K444" s="31">
        <f t="shared" ca="1" si="287"/>
        <v>48263577</v>
      </c>
      <c r="L444" s="29">
        <f t="shared" ca="1" si="280"/>
        <v>0</v>
      </c>
      <c r="M444" s="1">
        <f t="shared" ca="1" si="288"/>
        <v>2</v>
      </c>
      <c r="N444" s="34" t="str">
        <f t="shared" ca="1" si="281"/>
        <v>25498617</v>
      </c>
      <c r="O444" s="37">
        <v>25498617</v>
      </c>
      <c r="P444" s="1" t="str">
        <f t="shared" ca="1" si="282"/>
        <v>25498617</v>
      </c>
      <c r="Q444" s="31">
        <f t="shared" ca="1" si="283"/>
        <v>25498617</v>
      </c>
      <c r="R444" s="31">
        <f t="shared" ca="1" si="276"/>
        <v>25498617</v>
      </c>
      <c r="S444" s="1">
        <f t="shared" ca="1" si="289"/>
        <v>1</v>
      </c>
      <c r="T444" s="1">
        <f t="shared" ca="1" si="277"/>
        <v>2</v>
      </c>
      <c r="U444" s="1">
        <f t="shared" ca="1" si="284"/>
        <v>1</v>
      </c>
      <c r="V444" s="31">
        <f t="shared" ca="1" si="285"/>
        <v>25498617</v>
      </c>
    </row>
    <row r="445" spans="1:22">
      <c r="A445" s="1" t="s">
        <v>776</v>
      </c>
      <c r="D445" s="1">
        <f t="shared" ca="1" si="286"/>
        <v>0</v>
      </c>
      <c r="E445" s="1">
        <v>7</v>
      </c>
      <c r="F445" s="1">
        <v>8</v>
      </c>
      <c r="G445" s="1" t="str">
        <f t="shared" ca="1" si="275"/>
        <v>92165384</v>
      </c>
      <c r="H445" s="1" t="str">
        <f t="shared" ca="1" si="278"/>
        <v>92165384</v>
      </c>
      <c r="I445" s="1">
        <f t="shared" ca="1" si="279"/>
        <v>9</v>
      </c>
      <c r="J445" s="30" t="str">
        <f ca="1">IF(OR(M444=3,L444=2,M444=2),H445,IF(AND(INT(RAND()*2)=0,K444-H445&gt;=0),H445*(-1),H445))</f>
        <v>92165384</v>
      </c>
      <c r="K445" s="31">
        <f t="shared" ca="1" si="287"/>
        <v>140428961</v>
      </c>
      <c r="L445" s="29">
        <f t="shared" ca="1" si="280"/>
        <v>0</v>
      </c>
      <c r="M445" s="1">
        <f t="shared" ca="1" si="288"/>
        <v>2</v>
      </c>
      <c r="N445" s="34" t="str">
        <f t="shared" ca="1" si="281"/>
        <v>92165384</v>
      </c>
      <c r="O445" s="37">
        <v>-92165384</v>
      </c>
      <c r="P445" s="1" t="str">
        <f t="shared" ca="1" si="282"/>
        <v>92165384</v>
      </c>
      <c r="Q445" s="31">
        <f t="shared" ca="1" si="283"/>
        <v>-92165384</v>
      </c>
      <c r="R445" s="31">
        <f t="shared" ca="1" si="276"/>
        <v>-92165384</v>
      </c>
      <c r="S445" s="1">
        <f t="shared" ca="1" si="289"/>
        <v>2</v>
      </c>
      <c r="T445" s="1">
        <f t="shared" ca="1" si="277"/>
        <v>0</v>
      </c>
      <c r="U445" s="1">
        <f t="shared" ca="1" si="284"/>
        <v>2</v>
      </c>
      <c r="V445" s="31">
        <f t="shared" ca="1" si="285"/>
        <v>-92165384</v>
      </c>
    </row>
    <row r="446" spans="1:22">
      <c r="A446" s="1" t="s">
        <v>777</v>
      </c>
      <c r="D446" s="1">
        <f t="shared" ca="1" si="286"/>
        <v>0</v>
      </c>
      <c r="E446" s="1">
        <v>8</v>
      </c>
      <c r="F446" s="1">
        <v>8</v>
      </c>
      <c r="G446" s="1" t="str">
        <f t="shared" ca="1" si="275"/>
        <v>36509728</v>
      </c>
      <c r="H446" s="1" t="str">
        <f t="shared" ca="1" si="278"/>
        <v>36509728</v>
      </c>
      <c r="I446" s="1">
        <f t="shared" ca="1" si="279"/>
        <v>3</v>
      </c>
      <c r="J446" s="30">
        <f ca="1">IF(OR(M445=3,L445=2),H446,IF(OR(AND(INT(RAND()*2)=0,K445-H446&gt;=0),M445&lt;=2),H446*(-1),H446))</f>
        <v>-36509728</v>
      </c>
      <c r="K446" s="31">
        <f t="shared" ca="1" si="287"/>
        <v>103919233</v>
      </c>
      <c r="L446" s="29">
        <f t="shared" ca="1" si="280"/>
        <v>1</v>
      </c>
      <c r="M446" s="1">
        <f t="shared" ca="1" si="288"/>
        <v>3</v>
      </c>
      <c r="N446" s="34">
        <f t="shared" ca="1" si="281"/>
        <v>-36509728</v>
      </c>
      <c r="O446" s="37">
        <v>36509728</v>
      </c>
      <c r="P446" s="1" t="str">
        <f ca="1">IF(AND($I439&gt;=7,$I448&gt;=7,$I447&gt;=7),$H439,$H446)</f>
        <v>36509728</v>
      </c>
      <c r="Q446" s="31">
        <f t="shared" ca="1" si="283"/>
        <v>36509728</v>
      </c>
      <c r="R446" s="31">
        <f t="shared" ca="1" si="276"/>
        <v>36509728</v>
      </c>
      <c r="S446" s="1">
        <f t="shared" ca="1" si="289"/>
        <v>2</v>
      </c>
      <c r="T446" s="1">
        <f t="shared" ca="1" si="277"/>
        <v>3</v>
      </c>
      <c r="U446" s="1">
        <f t="shared" ca="1" si="284"/>
        <v>1</v>
      </c>
      <c r="V446" s="31">
        <f t="shared" ca="1" si="285"/>
        <v>36509728</v>
      </c>
    </row>
    <row r="447" spans="1:22">
      <c r="A447" s="1" t="s">
        <v>778</v>
      </c>
      <c r="D447" s="1">
        <f t="shared" ca="1" si="286"/>
        <v>0</v>
      </c>
      <c r="E447" s="1">
        <v>9</v>
      </c>
      <c r="F447" s="1">
        <v>8</v>
      </c>
      <c r="G447" s="1" t="str">
        <f t="shared" ca="1" si="275"/>
        <v>14387506</v>
      </c>
      <c r="H447" s="1" t="str">
        <f t="shared" ca="1" si="278"/>
        <v>14387506</v>
      </c>
      <c r="I447" s="1">
        <f t="shared" ca="1" si="279"/>
        <v>1</v>
      </c>
      <c r="J447" s="30" t="str">
        <f ca="1">IF(M446=3,H447,IF(OR(AND(INT(RAND()*2)=0,K446-H447&gt;=0),M446=2),H447*(-1),H447))</f>
        <v>14387506</v>
      </c>
      <c r="K447" s="31">
        <f t="shared" ca="1" si="287"/>
        <v>118306739</v>
      </c>
      <c r="L447" s="29">
        <f t="shared" ca="1" si="280"/>
        <v>0</v>
      </c>
      <c r="M447" s="1">
        <f t="shared" ca="1" si="288"/>
        <v>3</v>
      </c>
      <c r="N447" s="34" t="str">
        <f t="shared" ca="1" si="281"/>
        <v>14387506</v>
      </c>
      <c r="O447" s="37">
        <v>14387506</v>
      </c>
      <c r="P447" s="1" t="str">
        <f ca="1">IF(AND($I439&gt;=7,$I448&gt;=7,$I447&lt;7),$H439,$H447)</f>
        <v>14387506</v>
      </c>
      <c r="Q447" s="31">
        <f t="shared" ca="1" si="283"/>
        <v>14387506</v>
      </c>
      <c r="R447" s="31">
        <f t="shared" ca="1" si="276"/>
        <v>14387506</v>
      </c>
      <c r="S447" s="1">
        <f t="shared" ca="1" si="289"/>
        <v>2</v>
      </c>
      <c r="T447" s="1">
        <f t="shared" ca="1" si="277"/>
        <v>1</v>
      </c>
      <c r="U447" s="1">
        <f t="shared" ca="1" si="284"/>
        <v>3</v>
      </c>
      <c r="V447" s="31">
        <f t="shared" ca="1" si="285"/>
        <v>14387506</v>
      </c>
    </row>
    <row r="448" spans="1:22">
      <c r="A448" s="1" t="s">
        <v>779</v>
      </c>
      <c r="D448" s="1">
        <f t="shared" ca="1" si="286"/>
        <v>0</v>
      </c>
      <c r="E448" s="1">
        <v>10</v>
      </c>
      <c r="F448" s="1">
        <v>8</v>
      </c>
      <c r="G448" s="1" t="str">
        <f t="shared" ca="1" si="275"/>
        <v>81054273</v>
      </c>
      <c r="H448" s="1" t="str">
        <f t="shared" ca="1" si="278"/>
        <v>81054273</v>
      </c>
      <c r="I448" s="1">
        <f t="shared" ca="1" si="279"/>
        <v>8</v>
      </c>
      <c r="J448" s="30" t="str">
        <f ca="1">IF(M447=3,H448,IF(OR(AND(INT(RAND()*2)=0,K447-H448&gt;=0),M447=2),H448*(-1),H448))</f>
        <v>81054273</v>
      </c>
      <c r="K448" s="31">
        <f t="shared" ca="1" si="287"/>
        <v>199361012</v>
      </c>
      <c r="L448" s="29">
        <f t="shared" ca="1" si="280"/>
        <v>0</v>
      </c>
      <c r="M448" s="1">
        <f t="shared" ca="1" si="288"/>
        <v>3</v>
      </c>
      <c r="N448" s="34" t="str">
        <f t="shared" ca="1" si="281"/>
        <v>81054273</v>
      </c>
      <c r="O448" s="37">
        <v>-81054273</v>
      </c>
      <c r="P448" s="1" t="str">
        <f ca="1">IF(AND($I439&gt;=7,$I448&lt;7),$H439,$H448)</f>
        <v>81054273</v>
      </c>
      <c r="Q448" s="31">
        <f t="shared" ca="1" si="283"/>
        <v>-81054273</v>
      </c>
      <c r="R448" s="31">
        <f t="shared" ca="1" si="276"/>
        <v>-81054273</v>
      </c>
      <c r="S448" s="1">
        <f t="shared" ca="1" si="289"/>
        <v>3</v>
      </c>
      <c r="T448" s="1">
        <f t="shared" ca="1" si="277"/>
        <v>0</v>
      </c>
      <c r="U448" s="1">
        <f t="shared" ca="1" si="284"/>
        <v>4</v>
      </c>
      <c r="V448" s="31">
        <f t="shared" ca="1" si="285"/>
        <v>-81054273</v>
      </c>
    </row>
    <row r="449" spans="1:22">
      <c r="K449" s="31">
        <f t="shared" ca="1" si="287"/>
        <v>199361012</v>
      </c>
      <c r="O449" s="37"/>
      <c r="Q449" s="31">
        <f ca="1">SUM(Q439:Q448)</f>
        <v>41162812</v>
      </c>
      <c r="R449" s="31">
        <f ca="1">SUM(R439:R448)</f>
        <v>41162812</v>
      </c>
      <c r="V449" s="31">
        <f ca="1">SUM(V439:V448)</f>
        <v>-87391179</v>
      </c>
    </row>
    <row r="450" spans="1:22">
      <c r="O450" s="37"/>
    </row>
    <row r="451" spans="1:22">
      <c r="A451" s="22" t="s">
        <v>372</v>
      </c>
      <c r="F451" s="1" t="s">
        <v>451</v>
      </c>
      <c r="O451" s="37"/>
    </row>
    <row r="452" spans="1:22">
      <c r="F452" s="1">
        <f>MAX(F454:F463)</f>
        <v>9</v>
      </c>
      <c r="O452" s="37"/>
    </row>
    <row r="453" spans="1:22">
      <c r="A453" s="1" t="s">
        <v>440</v>
      </c>
      <c r="B453" s="1" t="s">
        <v>441</v>
      </c>
      <c r="C453" s="28" t="s">
        <v>340</v>
      </c>
      <c r="D453" s="1" t="s">
        <v>341</v>
      </c>
      <c r="E453" s="1" t="s">
        <v>396</v>
      </c>
      <c r="F453" s="1" t="s">
        <v>444</v>
      </c>
      <c r="G453" s="1" t="s">
        <v>337</v>
      </c>
      <c r="H453" s="1" t="s">
        <v>338</v>
      </c>
      <c r="I453" s="1" t="s">
        <v>342</v>
      </c>
      <c r="J453" s="1" t="s">
        <v>339</v>
      </c>
      <c r="K453" s="31" t="s">
        <v>343</v>
      </c>
      <c r="L453" s="27" t="s">
        <v>344</v>
      </c>
      <c r="M453" s="27" t="s">
        <v>345</v>
      </c>
      <c r="N453" s="33"/>
      <c r="O453" s="36"/>
      <c r="P453" s="17" t="s">
        <v>346</v>
      </c>
    </row>
    <row r="454" spans="1:22">
      <c r="A454" s="1" t="s">
        <v>780</v>
      </c>
      <c r="C454" s="1">
        <v>3</v>
      </c>
      <c r="D454" s="1">
        <f ca="1">IF(C454=0,INT(RAND()*2),0)</f>
        <v>0</v>
      </c>
      <c r="E454" s="1">
        <v>1</v>
      </c>
      <c r="F454" s="1">
        <v>9</v>
      </c>
      <c r="G454" s="1" t="str">
        <f t="shared" ref="G454:G463" ca="1" si="290">IF(LEFT(A454,F454)="0",INT(RAND()*9+1),LEFT(A454,F454))</f>
        <v>097614583</v>
      </c>
      <c r="H454" s="1" t="str">
        <f ca="1">IF(LEFT(G454,1)="0",RIGHT(G454,LEN(G454)-1)&amp;LEFT(G454,1),G454)</f>
        <v>976145830</v>
      </c>
      <c r="I454" s="1">
        <f ca="1">VALUE(LEFT(H454,1))</f>
        <v>9</v>
      </c>
      <c r="J454" s="1" t="str">
        <f ca="1">H454</f>
        <v>976145830</v>
      </c>
      <c r="K454" s="31" t="str">
        <f ca="1">J454</f>
        <v>976145830</v>
      </c>
      <c r="L454" s="29"/>
      <c r="M454" s="1">
        <f>C454</f>
        <v>3</v>
      </c>
      <c r="N454" s="34" t="str">
        <f ca="1">IF(D454=1,V454,J454)</f>
        <v>976145830</v>
      </c>
      <c r="O454" s="37" t="s">
        <v>1316</v>
      </c>
      <c r="P454" s="1" t="str">
        <f ca="1">IF($I454&lt;7,$H454,IF($I463&lt;7,$H463,IF($I462&lt;7,$H462,$H461)))</f>
        <v>542169038</v>
      </c>
      <c r="Q454" s="31">
        <f ca="1">IF(AND(VALUE(LEFT(P454,1))&gt;=7,S453&lt;3),P454*-1,P454*1)</f>
        <v>542169038</v>
      </c>
      <c r="R454" s="31">
        <f t="shared" ref="R454:R463" ca="1" si="291">Q454</f>
        <v>542169038</v>
      </c>
      <c r="S454" s="1">
        <f ca="1">IF(Q454&lt;0,1,0)</f>
        <v>0</v>
      </c>
      <c r="T454" s="1">
        <f t="shared" ref="T454:T463" ca="1" si="292">IF(R454&gt;=0,VALUE(LEFT(R454,1)),0)</f>
        <v>5</v>
      </c>
      <c r="U454" s="1">
        <f ca="1">INT(RAND()*4+1)</f>
        <v>4</v>
      </c>
      <c r="V454" s="31" t="str">
        <f ca="1">IF(T454&gt;=5,U454&amp;RIGHT(R454,LEN(R454)-1),R454)</f>
        <v>442169038</v>
      </c>
    </row>
    <row r="455" spans="1:22">
      <c r="A455" s="1" t="s">
        <v>781</v>
      </c>
      <c r="D455" s="1">
        <f ca="1">D454</f>
        <v>0</v>
      </c>
      <c r="E455" s="1">
        <v>2</v>
      </c>
      <c r="F455" s="1">
        <v>9</v>
      </c>
      <c r="G455" s="1" t="str">
        <f t="shared" ca="1" si="290"/>
        <v>108725694</v>
      </c>
      <c r="H455" s="1" t="str">
        <f t="shared" ref="H455:H463" ca="1" si="293">IF(LEFT(G455,1)="0",RIGHT(G455,LEN(G455)-1)&amp;LEFT(G455,1),G455)</f>
        <v>108725694</v>
      </c>
      <c r="I455" s="1">
        <f t="shared" ref="I455:I463" ca="1" si="294">VALUE(LEFT(H455,1))</f>
        <v>1</v>
      </c>
      <c r="J455" s="1" t="str">
        <f ca="1">IF(M454=3,H455,IF(L454=2,H455,IF(AND(INT(RAND()*2)=0,K454-H455&gt;=0),H455*(-1),H455)))</f>
        <v>108725694</v>
      </c>
      <c r="K455" s="31">
        <f ca="1">K454+J455</f>
        <v>1084871524</v>
      </c>
      <c r="L455" s="29">
        <f t="shared" ref="L455:L463" ca="1" si="295">IF(J455&lt;0,L454+1,0)</f>
        <v>0</v>
      </c>
      <c r="M455" s="1">
        <f ca="1">IF(J455&lt;0,M454+1,M454)</f>
        <v>3</v>
      </c>
      <c r="N455" s="34" t="str">
        <f t="shared" ref="N455:N463" ca="1" si="296">IF(D455=1,V455,J455)</f>
        <v>108725694</v>
      </c>
      <c r="O455" s="37" t="s">
        <v>1317</v>
      </c>
      <c r="P455" s="1" t="str">
        <f t="shared" ref="P455:P460" ca="1" si="297">$H455</f>
        <v>108725694</v>
      </c>
      <c r="Q455" s="31">
        <f t="shared" ref="Q455:Q463" ca="1" si="298">IF(AND(VALUE(LEFT(P455,1))&gt;=7,S454&lt;3),P455*-1,P455*1)</f>
        <v>108725694</v>
      </c>
      <c r="R455" s="31">
        <f t="shared" ca="1" si="291"/>
        <v>108725694</v>
      </c>
      <c r="S455" s="1">
        <f ca="1">IF(Q455&lt;0,S454+1,S454)</f>
        <v>0</v>
      </c>
      <c r="T455" s="1">
        <f t="shared" ca="1" si="292"/>
        <v>1</v>
      </c>
      <c r="U455" s="1">
        <f t="shared" ref="U455:U463" ca="1" si="299">INT(RAND()*4+1)</f>
        <v>2</v>
      </c>
      <c r="V455" s="31">
        <f t="shared" ref="V455:V463" ca="1" si="300">IF(T455&gt;=5,U455&amp;RIGHT(R455,LEN(R455)-1),R455)</f>
        <v>108725694</v>
      </c>
    </row>
    <row r="456" spans="1:22">
      <c r="A456" s="1" t="s">
        <v>782</v>
      </c>
      <c r="D456" s="1">
        <f t="shared" ref="D456:D463" ca="1" si="301">D455</f>
        <v>0</v>
      </c>
      <c r="E456" s="1">
        <v>3</v>
      </c>
      <c r="F456" s="1">
        <v>9</v>
      </c>
      <c r="G456" s="1" t="str">
        <f t="shared" ca="1" si="290"/>
        <v>875492361</v>
      </c>
      <c r="H456" s="1" t="str">
        <f t="shared" ca="1" si="293"/>
        <v>875492361</v>
      </c>
      <c r="I456" s="1">
        <f t="shared" ca="1" si="294"/>
        <v>8</v>
      </c>
      <c r="J456" s="1" t="str">
        <f ca="1">IF(M455=3,H456,IF(L455=2,H456,IF(AND(INT(RAND()*2)=0,K455-H456&gt;=0),H456*(-1),H456)))</f>
        <v>875492361</v>
      </c>
      <c r="K456" s="31">
        <f t="shared" ref="K456:K464" ca="1" si="302">K455+J456</f>
        <v>1960363885</v>
      </c>
      <c r="L456" s="29">
        <f t="shared" ca="1" si="295"/>
        <v>0</v>
      </c>
      <c r="M456" s="1">
        <f t="shared" ref="M456:M463" ca="1" si="303">IF(J456&lt;0,M455+1,M455)</f>
        <v>3</v>
      </c>
      <c r="N456" s="34" t="str">
        <f t="shared" ca="1" si="296"/>
        <v>875492361</v>
      </c>
      <c r="O456" s="37" t="s">
        <v>1318</v>
      </c>
      <c r="P456" s="1" t="str">
        <f t="shared" ca="1" si="297"/>
        <v>875492361</v>
      </c>
      <c r="Q456" s="31">
        <f t="shared" ca="1" si="298"/>
        <v>-875492361</v>
      </c>
      <c r="R456" s="31">
        <f t="shared" ca="1" si="291"/>
        <v>-875492361</v>
      </c>
      <c r="S456" s="1">
        <f t="shared" ref="S456:S463" ca="1" si="304">IF(Q456&lt;0,S455+1,S455)</f>
        <v>1</v>
      </c>
      <c r="T456" s="1">
        <f t="shared" ca="1" si="292"/>
        <v>0</v>
      </c>
      <c r="U456" s="1">
        <f t="shared" ca="1" si="299"/>
        <v>1</v>
      </c>
      <c r="V456" s="31">
        <f t="shared" ca="1" si="300"/>
        <v>-875492361</v>
      </c>
    </row>
    <row r="457" spans="1:22">
      <c r="A457" s="1" t="s">
        <v>783</v>
      </c>
      <c r="D457" s="1">
        <f t="shared" ca="1" si="301"/>
        <v>0</v>
      </c>
      <c r="E457" s="1">
        <v>4</v>
      </c>
      <c r="F457" s="1">
        <v>9</v>
      </c>
      <c r="G457" s="1" t="str">
        <f t="shared" ca="1" si="290"/>
        <v>764381250</v>
      </c>
      <c r="H457" s="1" t="str">
        <f t="shared" ca="1" si="293"/>
        <v>764381250</v>
      </c>
      <c r="I457" s="1">
        <f t="shared" ca="1" si="294"/>
        <v>7</v>
      </c>
      <c r="J457" s="1" t="str">
        <f ca="1">IF(M456=3,H457,IF(L456=2,H457,IF(AND(INT(RAND()*2)=0,K456-H457&gt;=0),H457*(-1),H457)))</f>
        <v>764381250</v>
      </c>
      <c r="K457" s="31">
        <f t="shared" ca="1" si="302"/>
        <v>2724745135</v>
      </c>
      <c r="L457" s="29">
        <f t="shared" ca="1" si="295"/>
        <v>0</v>
      </c>
      <c r="M457" s="1">
        <f t="shared" ca="1" si="303"/>
        <v>3</v>
      </c>
      <c r="N457" s="34" t="str">
        <f t="shared" ca="1" si="296"/>
        <v>764381250</v>
      </c>
      <c r="O457" s="37" t="s">
        <v>1319</v>
      </c>
      <c r="P457" s="1" t="str">
        <f t="shared" ca="1" si="297"/>
        <v>764381250</v>
      </c>
      <c r="Q457" s="31">
        <f t="shared" ca="1" si="298"/>
        <v>-764381250</v>
      </c>
      <c r="R457" s="31">
        <f t="shared" ca="1" si="291"/>
        <v>-764381250</v>
      </c>
      <c r="S457" s="1">
        <f t="shared" ca="1" si="304"/>
        <v>2</v>
      </c>
      <c r="T457" s="1">
        <f t="shared" ca="1" si="292"/>
        <v>0</v>
      </c>
      <c r="U457" s="1">
        <f t="shared" ca="1" si="299"/>
        <v>1</v>
      </c>
      <c r="V457" s="31">
        <f t="shared" ca="1" si="300"/>
        <v>-764381250</v>
      </c>
    </row>
    <row r="458" spans="1:22">
      <c r="A458" s="1" t="s">
        <v>784</v>
      </c>
      <c r="D458" s="1">
        <f t="shared" ca="1" si="301"/>
        <v>0</v>
      </c>
      <c r="E458" s="1">
        <v>5</v>
      </c>
      <c r="F458" s="1">
        <v>9</v>
      </c>
      <c r="G458" s="1" t="str">
        <f t="shared" ca="1" si="290"/>
        <v>431058927</v>
      </c>
      <c r="H458" s="1" t="str">
        <f t="shared" ca="1" si="293"/>
        <v>431058927</v>
      </c>
      <c r="I458" s="1">
        <f t="shared" ca="1" si="294"/>
        <v>4</v>
      </c>
      <c r="J458" s="30" t="str">
        <f ca="1">IF(OR(M457=3,L457=2,M457=2),H458,IF(AND(INT(RAND()*2)=0,K457-H458&gt;=0),H458*(-1),H458))</f>
        <v>431058927</v>
      </c>
      <c r="K458" s="31">
        <f t="shared" ca="1" si="302"/>
        <v>3155804062</v>
      </c>
      <c r="L458" s="29">
        <f t="shared" ca="1" si="295"/>
        <v>0</v>
      </c>
      <c r="M458" s="1">
        <f t="shared" ca="1" si="303"/>
        <v>3</v>
      </c>
      <c r="N458" s="34" t="str">
        <f t="shared" ca="1" si="296"/>
        <v>431058927</v>
      </c>
      <c r="O458" s="37" t="s">
        <v>1320</v>
      </c>
      <c r="P458" s="1" t="str">
        <f t="shared" ca="1" si="297"/>
        <v>431058927</v>
      </c>
      <c r="Q458" s="31">
        <f t="shared" ca="1" si="298"/>
        <v>431058927</v>
      </c>
      <c r="R458" s="31">
        <f t="shared" ca="1" si="291"/>
        <v>431058927</v>
      </c>
      <c r="S458" s="1">
        <f t="shared" ca="1" si="304"/>
        <v>2</v>
      </c>
      <c r="T458" s="1">
        <f t="shared" ca="1" si="292"/>
        <v>4</v>
      </c>
      <c r="U458" s="1">
        <f t="shared" ca="1" si="299"/>
        <v>3</v>
      </c>
      <c r="V458" s="31">
        <f t="shared" ca="1" si="300"/>
        <v>431058927</v>
      </c>
    </row>
    <row r="459" spans="1:22">
      <c r="A459" s="1" t="s">
        <v>785</v>
      </c>
      <c r="D459" s="1">
        <f t="shared" ca="1" si="301"/>
        <v>0</v>
      </c>
      <c r="E459" s="1">
        <v>6</v>
      </c>
      <c r="F459" s="1">
        <v>9</v>
      </c>
      <c r="G459" s="1" t="str">
        <f t="shared" ca="1" si="290"/>
        <v>320947816</v>
      </c>
      <c r="H459" s="1" t="str">
        <f t="shared" ca="1" si="293"/>
        <v>320947816</v>
      </c>
      <c r="I459" s="1">
        <f t="shared" ca="1" si="294"/>
        <v>3</v>
      </c>
      <c r="J459" s="30" t="str">
        <f ca="1">IF(OR(M458=3,L458=2,M458=2),H459,IF(AND(INT(RAND()*2)=0,K458-H459&gt;=0),H459*(-1),H459))</f>
        <v>320947816</v>
      </c>
      <c r="K459" s="31">
        <f t="shared" ca="1" si="302"/>
        <v>3476751878</v>
      </c>
      <c r="L459" s="29">
        <f t="shared" ca="1" si="295"/>
        <v>0</v>
      </c>
      <c r="M459" s="1">
        <f t="shared" ca="1" si="303"/>
        <v>3</v>
      </c>
      <c r="N459" s="34" t="str">
        <f t="shared" ca="1" si="296"/>
        <v>320947816</v>
      </c>
      <c r="O459" s="37" t="s">
        <v>1321</v>
      </c>
      <c r="P459" s="1" t="str">
        <f t="shared" ca="1" si="297"/>
        <v>320947816</v>
      </c>
      <c r="Q459" s="31">
        <f t="shared" ca="1" si="298"/>
        <v>320947816</v>
      </c>
      <c r="R459" s="31">
        <f t="shared" ca="1" si="291"/>
        <v>320947816</v>
      </c>
      <c r="S459" s="1">
        <f t="shared" ca="1" si="304"/>
        <v>2</v>
      </c>
      <c r="T459" s="1">
        <f t="shared" ca="1" si="292"/>
        <v>3</v>
      </c>
      <c r="U459" s="1">
        <f t="shared" ca="1" si="299"/>
        <v>1</v>
      </c>
      <c r="V459" s="31">
        <f t="shared" ca="1" si="300"/>
        <v>320947816</v>
      </c>
    </row>
    <row r="460" spans="1:22">
      <c r="A460" s="1" t="s">
        <v>786</v>
      </c>
      <c r="D460" s="1">
        <f t="shared" ca="1" si="301"/>
        <v>0</v>
      </c>
      <c r="E460" s="1">
        <v>7</v>
      </c>
      <c r="F460" s="1">
        <v>9</v>
      </c>
      <c r="G460" s="1" t="str">
        <f t="shared" ca="1" si="290"/>
        <v>986503472</v>
      </c>
      <c r="H460" s="1" t="str">
        <f t="shared" ca="1" si="293"/>
        <v>986503472</v>
      </c>
      <c r="I460" s="1">
        <f t="shared" ca="1" si="294"/>
        <v>9</v>
      </c>
      <c r="J460" s="30" t="str">
        <f ca="1">IF(OR(M459=3,L459=2,M459=2),H460,IF(AND(INT(RAND()*2)=0,K459-H460&gt;=0),H460*(-1),H460))</f>
        <v>986503472</v>
      </c>
      <c r="K460" s="31">
        <f t="shared" ca="1" si="302"/>
        <v>4463255350</v>
      </c>
      <c r="L460" s="29">
        <f t="shared" ca="1" si="295"/>
        <v>0</v>
      </c>
      <c r="M460" s="1">
        <f t="shared" ca="1" si="303"/>
        <v>3</v>
      </c>
      <c r="N460" s="34" t="str">
        <f t="shared" ca="1" si="296"/>
        <v>986503472</v>
      </c>
      <c r="O460" s="37" t="s">
        <v>1322</v>
      </c>
      <c r="P460" s="1" t="str">
        <f t="shared" ca="1" si="297"/>
        <v>986503472</v>
      </c>
      <c r="Q460" s="31">
        <f t="shared" ca="1" si="298"/>
        <v>-986503472</v>
      </c>
      <c r="R460" s="31">
        <f t="shared" ca="1" si="291"/>
        <v>-986503472</v>
      </c>
      <c r="S460" s="1">
        <f t="shared" ca="1" si="304"/>
        <v>3</v>
      </c>
      <c r="T460" s="1">
        <f t="shared" ca="1" si="292"/>
        <v>0</v>
      </c>
      <c r="U460" s="1">
        <f t="shared" ca="1" si="299"/>
        <v>4</v>
      </c>
      <c r="V460" s="31">
        <f t="shared" ca="1" si="300"/>
        <v>-986503472</v>
      </c>
    </row>
    <row r="461" spans="1:22">
      <c r="A461" s="1" t="s">
        <v>787</v>
      </c>
      <c r="D461" s="1">
        <f t="shared" ca="1" si="301"/>
        <v>0</v>
      </c>
      <c r="E461" s="1">
        <v>8</v>
      </c>
      <c r="F461" s="1">
        <v>9</v>
      </c>
      <c r="G461" s="1" t="str">
        <f t="shared" ca="1" si="290"/>
        <v>219836705</v>
      </c>
      <c r="H461" s="1" t="str">
        <f t="shared" ca="1" si="293"/>
        <v>219836705</v>
      </c>
      <c r="I461" s="1">
        <f t="shared" ca="1" si="294"/>
        <v>2</v>
      </c>
      <c r="J461" s="30" t="str">
        <f ca="1">IF(OR(M460=3,L460=2),H461,IF(OR(AND(INT(RAND()*2)=0,K460-H461&gt;=0),M460&lt;=2),H461*(-1),H461))</f>
        <v>219836705</v>
      </c>
      <c r="K461" s="31">
        <f t="shared" ca="1" si="302"/>
        <v>4683092055</v>
      </c>
      <c r="L461" s="29">
        <f t="shared" ca="1" si="295"/>
        <v>0</v>
      </c>
      <c r="M461" s="1">
        <f t="shared" ca="1" si="303"/>
        <v>3</v>
      </c>
      <c r="N461" s="34" t="str">
        <f t="shared" ca="1" si="296"/>
        <v>219836705</v>
      </c>
      <c r="O461" s="37" t="s">
        <v>1323</v>
      </c>
      <c r="P461" s="1" t="str">
        <f ca="1">IF(AND($I454&gt;=7,$I463&gt;=7,$I462&gt;=7),$H454,$H461)</f>
        <v>219836705</v>
      </c>
      <c r="Q461" s="31">
        <f t="shared" ca="1" si="298"/>
        <v>219836705</v>
      </c>
      <c r="R461" s="31">
        <f t="shared" ca="1" si="291"/>
        <v>219836705</v>
      </c>
      <c r="S461" s="1">
        <f t="shared" ca="1" si="304"/>
        <v>3</v>
      </c>
      <c r="T461" s="1">
        <f t="shared" ca="1" si="292"/>
        <v>2</v>
      </c>
      <c r="U461" s="1">
        <f t="shared" ca="1" si="299"/>
        <v>3</v>
      </c>
      <c r="V461" s="31">
        <f t="shared" ca="1" si="300"/>
        <v>219836705</v>
      </c>
    </row>
    <row r="462" spans="1:22">
      <c r="A462" s="1" t="s">
        <v>788</v>
      </c>
      <c r="D462" s="1">
        <f t="shared" ca="1" si="301"/>
        <v>0</v>
      </c>
      <c r="E462" s="1">
        <v>9</v>
      </c>
      <c r="F462" s="1">
        <v>9</v>
      </c>
      <c r="G462" s="1" t="str">
        <f t="shared" ca="1" si="290"/>
        <v>653270149</v>
      </c>
      <c r="H462" s="1" t="str">
        <f t="shared" ca="1" si="293"/>
        <v>653270149</v>
      </c>
      <c r="I462" s="1">
        <f t="shared" ca="1" si="294"/>
        <v>6</v>
      </c>
      <c r="J462" s="30" t="str">
        <f ca="1">IF(M461=3,H462,IF(OR(AND(INT(RAND()*2)=0,K461-H462&gt;=0),M461=2),H462*(-1),H462))</f>
        <v>653270149</v>
      </c>
      <c r="K462" s="31">
        <f t="shared" ca="1" si="302"/>
        <v>5336362204</v>
      </c>
      <c r="L462" s="29">
        <f t="shared" ca="1" si="295"/>
        <v>0</v>
      </c>
      <c r="M462" s="1">
        <f t="shared" ca="1" si="303"/>
        <v>3</v>
      </c>
      <c r="N462" s="34" t="str">
        <f t="shared" ca="1" si="296"/>
        <v>653270149</v>
      </c>
      <c r="O462" s="37" t="s">
        <v>1324</v>
      </c>
      <c r="P462" s="1" t="str">
        <f ca="1">IF(AND($I454&gt;=7,$I463&gt;=7,$I462&lt;7),$H454,$H462)</f>
        <v>653270149</v>
      </c>
      <c r="Q462" s="31">
        <f t="shared" ca="1" si="298"/>
        <v>653270149</v>
      </c>
      <c r="R462" s="31">
        <f t="shared" ca="1" si="291"/>
        <v>653270149</v>
      </c>
      <c r="S462" s="1">
        <f t="shared" ca="1" si="304"/>
        <v>3</v>
      </c>
      <c r="T462" s="1">
        <f t="shared" ca="1" si="292"/>
        <v>6</v>
      </c>
      <c r="U462" s="1">
        <f t="shared" ca="1" si="299"/>
        <v>4</v>
      </c>
      <c r="V462" s="31" t="str">
        <f t="shared" ca="1" si="300"/>
        <v>453270149</v>
      </c>
    </row>
    <row r="463" spans="1:22">
      <c r="A463" s="1" t="s">
        <v>789</v>
      </c>
      <c r="D463" s="1">
        <f t="shared" ca="1" si="301"/>
        <v>0</v>
      </c>
      <c r="E463" s="1">
        <v>10</v>
      </c>
      <c r="F463" s="1">
        <v>9</v>
      </c>
      <c r="G463" s="1" t="str">
        <f t="shared" ca="1" si="290"/>
        <v>542169038</v>
      </c>
      <c r="H463" s="1" t="str">
        <f t="shared" ca="1" si="293"/>
        <v>542169038</v>
      </c>
      <c r="I463" s="1">
        <f t="shared" ca="1" si="294"/>
        <v>5</v>
      </c>
      <c r="J463" s="30" t="str">
        <f ca="1">IF(M462=3,H463,IF(OR(AND(INT(RAND()*2)=0,K462-H463&gt;=0),M462=2),H463*(-1),H463))</f>
        <v>542169038</v>
      </c>
      <c r="K463" s="31">
        <f t="shared" ca="1" si="302"/>
        <v>5878531242</v>
      </c>
      <c r="L463" s="29">
        <f t="shared" ca="1" si="295"/>
        <v>0</v>
      </c>
      <c r="M463" s="1">
        <f t="shared" ca="1" si="303"/>
        <v>3</v>
      </c>
      <c r="N463" s="34" t="str">
        <f t="shared" ca="1" si="296"/>
        <v>542169038</v>
      </c>
      <c r="O463" s="37" t="s">
        <v>1325</v>
      </c>
      <c r="P463" s="1" t="str">
        <f ca="1">IF(AND($I454&gt;=7,$I463&lt;7),$H454,$H463)</f>
        <v>976145830</v>
      </c>
      <c r="Q463" s="31">
        <f t="shared" ca="1" si="298"/>
        <v>976145830</v>
      </c>
      <c r="R463" s="31">
        <f t="shared" ca="1" si="291"/>
        <v>976145830</v>
      </c>
      <c r="S463" s="1">
        <f t="shared" ca="1" si="304"/>
        <v>3</v>
      </c>
      <c r="T463" s="1">
        <f t="shared" ca="1" si="292"/>
        <v>9</v>
      </c>
      <c r="U463" s="1">
        <f t="shared" ca="1" si="299"/>
        <v>1</v>
      </c>
      <c r="V463" s="31" t="str">
        <f t="shared" ca="1" si="300"/>
        <v>176145830</v>
      </c>
    </row>
    <row r="464" spans="1:22">
      <c r="D464" s="1">
        <f ca="1">SUM(D454:D463)</f>
        <v>0</v>
      </c>
      <c r="K464" s="31">
        <f t="shared" ca="1" si="302"/>
        <v>5878531242</v>
      </c>
      <c r="O464" s="37"/>
      <c r="Q464" s="31">
        <f ca="1">SUM(Q454:Q463)</f>
        <v>625777076</v>
      </c>
      <c r="R464" s="31">
        <f ca="1">SUM(R454:R463)</f>
        <v>625777076</v>
      </c>
      <c r="V464" s="31">
        <f ca="1">SUM(V454:V463)</f>
        <v>-1545807941</v>
      </c>
    </row>
    <row r="465" spans="1:22">
      <c r="O465" s="37"/>
    </row>
    <row r="466" spans="1:22">
      <c r="A466" s="22" t="s">
        <v>373</v>
      </c>
      <c r="F466" s="1" t="s">
        <v>451</v>
      </c>
      <c r="O466" s="37"/>
    </row>
    <row r="467" spans="1:22">
      <c r="F467" s="1">
        <f>MAX(F469:F478)</f>
        <v>9</v>
      </c>
      <c r="O467" s="37"/>
    </row>
    <row r="468" spans="1:22">
      <c r="A468" s="1" t="s">
        <v>440</v>
      </c>
      <c r="B468" s="1" t="s">
        <v>441</v>
      </c>
      <c r="E468" s="1" t="s">
        <v>396</v>
      </c>
      <c r="F468" s="1" t="s">
        <v>444</v>
      </c>
      <c r="G468" s="1" t="s">
        <v>337</v>
      </c>
      <c r="H468" s="1" t="s">
        <v>338</v>
      </c>
      <c r="I468" s="1" t="s">
        <v>342</v>
      </c>
      <c r="J468" s="1" t="s">
        <v>339</v>
      </c>
      <c r="K468" s="31" t="s">
        <v>343</v>
      </c>
      <c r="L468" s="27" t="s">
        <v>344</v>
      </c>
      <c r="M468" s="27" t="s">
        <v>345</v>
      </c>
      <c r="N468" s="33"/>
      <c r="O468" s="36"/>
      <c r="P468" s="17" t="s">
        <v>346</v>
      </c>
    </row>
    <row r="469" spans="1:22">
      <c r="A469" s="1" t="s">
        <v>790</v>
      </c>
      <c r="C469" s="1">
        <f ca="1">IF(INT(RAND()*2)=0,0,3)</f>
        <v>0</v>
      </c>
      <c r="D469" s="1">
        <f ca="1">IF(AND(C469=0,D464=0),INT(RAND()*2),0)</f>
        <v>1</v>
      </c>
      <c r="E469" s="1">
        <v>1</v>
      </c>
      <c r="F469" s="1">
        <v>9</v>
      </c>
      <c r="G469" s="1" t="str">
        <f t="shared" ref="G469:G478" ca="1" si="305">IF(LEFT(A469,F469)="0",INT(RAND()*9+1),LEFT(A469,F469))</f>
        <v>726089415</v>
      </c>
      <c r="H469" s="1" t="str">
        <f ca="1">IF(LEFT(G469,1)="0",RIGHT(G469,LEN(G469)-1)&amp;LEFT(G469,1),G469)</f>
        <v>726089415</v>
      </c>
      <c r="I469" s="1">
        <f ca="1">VALUE(LEFT(H469,1))</f>
        <v>7</v>
      </c>
      <c r="J469" s="1" t="str">
        <f ca="1">H469</f>
        <v>726089415</v>
      </c>
      <c r="K469" s="31" t="str">
        <f ca="1">J469</f>
        <v>726089415</v>
      </c>
      <c r="L469" s="29"/>
      <c r="M469" s="1">
        <f ca="1">C469</f>
        <v>0</v>
      </c>
      <c r="N469" s="34">
        <f ca="1">IF(D469=1,V469,J469)</f>
        <v>271534960</v>
      </c>
      <c r="O469" s="37">
        <v>271534960</v>
      </c>
      <c r="P469" s="1" t="str">
        <f ca="1">IF($I469&lt;7,$H469,IF($I478&lt;7,$H478,IF($I477&lt;7,$H477,$H476)))</f>
        <v>271534960</v>
      </c>
      <c r="Q469" s="31">
        <f ca="1">IF(AND(VALUE(LEFT(P469,1))&gt;=7,S468&lt;3),P469*-1,P469*1)</f>
        <v>271534960</v>
      </c>
      <c r="R469" s="31">
        <f t="shared" ref="R469:R478" ca="1" si="306">Q469</f>
        <v>271534960</v>
      </c>
      <c r="S469" s="1">
        <f ca="1">IF(Q469&lt;0,1,0)</f>
        <v>0</v>
      </c>
      <c r="T469" s="1">
        <f t="shared" ref="T469:T478" ca="1" si="307">IF(R469&gt;=0,VALUE(LEFT(R469,1)),0)</f>
        <v>2</v>
      </c>
      <c r="U469" s="1">
        <f ca="1">INT(RAND()*4+1)</f>
        <v>2</v>
      </c>
      <c r="V469" s="31">
        <f ca="1">IF(T469&gt;=5,U469&amp;RIGHT(R469,LEN(R469)-1),R469)</f>
        <v>271534960</v>
      </c>
    </row>
    <row r="470" spans="1:22">
      <c r="A470" s="1" t="s">
        <v>791</v>
      </c>
      <c r="D470" s="1">
        <f ca="1">D469</f>
        <v>1</v>
      </c>
      <c r="E470" s="1">
        <v>2</v>
      </c>
      <c r="F470" s="1">
        <v>9</v>
      </c>
      <c r="G470" s="1" t="str">
        <f t="shared" ca="1" si="305"/>
        <v>059312748</v>
      </c>
      <c r="H470" s="1" t="str">
        <f t="shared" ref="H470:H478" ca="1" si="308">IF(LEFT(G470,1)="0",RIGHT(G470,LEN(G470)-1)&amp;LEFT(G470,1),G470)</f>
        <v>593127480</v>
      </c>
      <c r="I470" s="1">
        <f t="shared" ref="I470:I478" ca="1" si="309">VALUE(LEFT(H470,1))</f>
        <v>5</v>
      </c>
      <c r="J470" s="1">
        <f ca="1">IF(M469=3,H470,IF(L469=2,H470,IF(AND(INT(RAND()*2)=0,K469-H470&gt;=0),H470*(-1),H470)))</f>
        <v>-593127480</v>
      </c>
      <c r="K470" s="31">
        <f ca="1">K469+J470</f>
        <v>132961935</v>
      </c>
      <c r="L470" s="29">
        <f t="shared" ref="L470:L478" ca="1" si="310">IF(J470&lt;0,L469+1,0)</f>
        <v>1</v>
      </c>
      <c r="M470" s="1">
        <f ca="1">IF(J470&lt;0,M469+1,M469)</f>
        <v>1</v>
      </c>
      <c r="N470" s="34" t="str">
        <f t="shared" ref="N470:N478" ca="1" si="311">IF(D470=1,V470,J470)</f>
        <v>293127480</v>
      </c>
      <c r="O470" s="37" t="s">
        <v>1326</v>
      </c>
      <c r="P470" s="1" t="str">
        <f t="shared" ref="P470:P475" ca="1" si="312">$H470</f>
        <v>593127480</v>
      </c>
      <c r="Q470" s="31">
        <f t="shared" ref="Q470:Q478" ca="1" si="313">IF(AND(VALUE(LEFT(P470,1))&gt;=7,S469&lt;3),P470*-1,P470*1)</f>
        <v>593127480</v>
      </c>
      <c r="R470" s="31">
        <f t="shared" ca="1" si="306"/>
        <v>593127480</v>
      </c>
      <c r="S470" s="1">
        <f ca="1">IF(Q470&lt;0,S469+1,S469)</f>
        <v>0</v>
      </c>
      <c r="T470" s="1">
        <f t="shared" ca="1" si="307"/>
        <v>5</v>
      </c>
      <c r="U470" s="1">
        <f t="shared" ref="U470:U478" ca="1" si="314">INT(RAND()*4+1)</f>
        <v>2</v>
      </c>
      <c r="V470" s="31" t="str">
        <f t="shared" ref="V470:V478" ca="1" si="315">IF(T470&gt;=5,U470&amp;RIGHT(R470,LEN(R470)-1),R470)</f>
        <v>293127480</v>
      </c>
    </row>
    <row r="471" spans="1:22">
      <c r="A471" s="1" t="s">
        <v>792</v>
      </c>
      <c r="D471" s="1">
        <f t="shared" ref="D471:D478" ca="1" si="316">D470</f>
        <v>1</v>
      </c>
      <c r="E471" s="1">
        <v>3</v>
      </c>
      <c r="F471" s="1">
        <v>9</v>
      </c>
      <c r="G471" s="1" t="str">
        <f t="shared" ca="1" si="305"/>
        <v>493756182</v>
      </c>
      <c r="H471" s="1" t="str">
        <f t="shared" ca="1" si="308"/>
        <v>493756182</v>
      </c>
      <c r="I471" s="1">
        <f t="shared" ca="1" si="309"/>
        <v>4</v>
      </c>
      <c r="J471" s="1" t="str">
        <f ca="1">IF(M470=3,H471,IF(L470=2,H471,IF(AND(INT(RAND()*2)=0,K470-H471&gt;=0),H471*(-1),H471)))</f>
        <v>493756182</v>
      </c>
      <c r="K471" s="31">
        <f t="shared" ref="K471:K479" ca="1" si="317">K470+J471</f>
        <v>626718117</v>
      </c>
      <c r="L471" s="29">
        <f t="shared" ca="1" si="310"/>
        <v>0</v>
      </c>
      <c r="M471" s="1">
        <f t="shared" ref="M471:M478" ca="1" si="318">IF(J471&lt;0,M470+1,M470)</f>
        <v>1</v>
      </c>
      <c r="N471" s="34">
        <f t="shared" ca="1" si="311"/>
        <v>493756182</v>
      </c>
      <c r="O471" s="37">
        <v>493756182</v>
      </c>
      <c r="P471" s="1" t="str">
        <f t="shared" ca="1" si="312"/>
        <v>493756182</v>
      </c>
      <c r="Q471" s="31">
        <f t="shared" ca="1" si="313"/>
        <v>493756182</v>
      </c>
      <c r="R471" s="31">
        <f t="shared" ca="1" si="306"/>
        <v>493756182</v>
      </c>
      <c r="S471" s="1">
        <f t="shared" ref="S471:S478" ca="1" si="319">IF(Q471&lt;0,S470+1,S470)</f>
        <v>0</v>
      </c>
      <c r="T471" s="1">
        <f t="shared" ca="1" si="307"/>
        <v>4</v>
      </c>
      <c r="U471" s="1">
        <f t="shared" ca="1" si="314"/>
        <v>4</v>
      </c>
      <c r="V471" s="31">
        <f t="shared" ca="1" si="315"/>
        <v>493756182</v>
      </c>
    </row>
    <row r="472" spans="1:22">
      <c r="A472" s="1" t="s">
        <v>793</v>
      </c>
      <c r="D472" s="1">
        <f t="shared" ca="1" si="316"/>
        <v>1</v>
      </c>
      <c r="E472" s="1">
        <v>4</v>
      </c>
      <c r="F472" s="1">
        <v>9</v>
      </c>
      <c r="G472" s="1" t="str">
        <f t="shared" ca="1" si="305"/>
        <v>615978304</v>
      </c>
      <c r="H472" s="1" t="str">
        <f t="shared" ca="1" si="308"/>
        <v>615978304</v>
      </c>
      <c r="I472" s="1">
        <f t="shared" ca="1" si="309"/>
        <v>6</v>
      </c>
      <c r="J472" s="1" t="str">
        <f ca="1">IF(M471=3,H472,IF(L471=2,H472,IF(AND(INT(RAND()*2)=0,K471-H472&gt;=0),H472*(-1),H472)))</f>
        <v>615978304</v>
      </c>
      <c r="K472" s="31">
        <f t="shared" ca="1" si="317"/>
        <v>1242696421</v>
      </c>
      <c r="L472" s="29">
        <f t="shared" ca="1" si="310"/>
        <v>0</v>
      </c>
      <c r="M472" s="1">
        <f t="shared" ca="1" si="318"/>
        <v>1</v>
      </c>
      <c r="N472" s="34" t="str">
        <f t="shared" ca="1" si="311"/>
        <v>315978304</v>
      </c>
      <c r="O472" s="37" t="s">
        <v>1327</v>
      </c>
      <c r="P472" s="1" t="str">
        <f t="shared" ca="1" si="312"/>
        <v>615978304</v>
      </c>
      <c r="Q472" s="31">
        <f t="shared" ca="1" si="313"/>
        <v>615978304</v>
      </c>
      <c r="R472" s="31">
        <f t="shared" ca="1" si="306"/>
        <v>615978304</v>
      </c>
      <c r="S472" s="1">
        <f t="shared" ca="1" si="319"/>
        <v>0</v>
      </c>
      <c r="T472" s="1">
        <f t="shared" ca="1" si="307"/>
        <v>6</v>
      </c>
      <c r="U472" s="1">
        <f t="shared" ca="1" si="314"/>
        <v>3</v>
      </c>
      <c r="V472" s="31" t="str">
        <f t="shared" ca="1" si="315"/>
        <v>315978304</v>
      </c>
    </row>
    <row r="473" spans="1:22">
      <c r="A473" s="1" t="s">
        <v>794</v>
      </c>
      <c r="D473" s="1">
        <f t="shared" ca="1" si="316"/>
        <v>1</v>
      </c>
      <c r="E473" s="1">
        <v>5</v>
      </c>
      <c r="F473" s="1">
        <v>9</v>
      </c>
      <c r="G473" s="1" t="str">
        <f t="shared" ca="1" si="305"/>
        <v>948201637</v>
      </c>
      <c r="H473" s="1" t="str">
        <f t="shared" ca="1" si="308"/>
        <v>948201637</v>
      </c>
      <c r="I473" s="1">
        <f t="shared" ca="1" si="309"/>
        <v>9</v>
      </c>
      <c r="J473" s="30" t="str">
        <f ca="1">IF(OR(M472=3,L472=2,M472=2),H473,IF(AND(INT(RAND()*2)=0,K472-H473&gt;=0),H473*(-1),H473))</f>
        <v>948201637</v>
      </c>
      <c r="K473" s="31">
        <f t="shared" ca="1" si="317"/>
        <v>2190898058</v>
      </c>
      <c r="L473" s="29">
        <f t="shared" ca="1" si="310"/>
        <v>0</v>
      </c>
      <c r="M473" s="1">
        <f t="shared" ca="1" si="318"/>
        <v>1</v>
      </c>
      <c r="N473" s="34">
        <f t="shared" ca="1" si="311"/>
        <v>-948201637</v>
      </c>
      <c r="O473" s="37">
        <v>-948201637</v>
      </c>
      <c r="P473" s="1" t="str">
        <f t="shared" ca="1" si="312"/>
        <v>948201637</v>
      </c>
      <c r="Q473" s="31">
        <f t="shared" ca="1" si="313"/>
        <v>-948201637</v>
      </c>
      <c r="R473" s="31">
        <f t="shared" ca="1" si="306"/>
        <v>-948201637</v>
      </c>
      <c r="S473" s="1">
        <f t="shared" ca="1" si="319"/>
        <v>1</v>
      </c>
      <c r="T473" s="1">
        <f t="shared" ca="1" si="307"/>
        <v>0</v>
      </c>
      <c r="U473" s="1">
        <f t="shared" ca="1" si="314"/>
        <v>2</v>
      </c>
      <c r="V473" s="31">
        <f t="shared" ca="1" si="315"/>
        <v>-948201637</v>
      </c>
    </row>
    <row r="474" spans="1:22">
      <c r="A474" s="1" t="s">
        <v>795</v>
      </c>
      <c r="D474" s="1">
        <f t="shared" ca="1" si="316"/>
        <v>1</v>
      </c>
      <c r="E474" s="1">
        <v>6</v>
      </c>
      <c r="F474" s="1">
        <v>9</v>
      </c>
      <c r="G474" s="1" t="str">
        <f t="shared" ca="1" si="305"/>
        <v>160423859</v>
      </c>
      <c r="H474" s="1" t="str">
        <f t="shared" ca="1" si="308"/>
        <v>160423859</v>
      </c>
      <c r="I474" s="1">
        <f t="shared" ca="1" si="309"/>
        <v>1</v>
      </c>
      <c r="J474" s="30" t="str">
        <f ca="1">IF(OR(M473=3,L473=2,M473=2),H474,IF(AND(INT(RAND()*2)=0,K473-H474&gt;=0),H474*(-1),H474))</f>
        <v>160423859</v>
      </c>
      <c r="K474" s="31">
        <f t="shared" ca="1" si="317"/>
        <v>2351321917</v>
      </c>
      <c r="L474" s="29">
        <f t="shared" ca="1" si="310"/>
        <v>0</v>
      </c>
      <c r="M474" s="1">
        <f t="shared" ca="1" si="318"/>
        <v>1</v>
      </c>
      <c r="N474" s="34">
        <f t="shared" ca="1" si="311"/>
        <v>160423859</v>
      </c>
      <c r="O474" s="37">
        <v>160423859</v>
      </c>
      <c r="P474" s="1" t="str">
        <f t="shared" ca="1" si="312"/>
        <v>160423859</v>
      </c>
      <c r="Q474" s="31">
        <f t="shared" ca="1" si="313"/>
        <v>160423859</v>
      </c>
      <c r="R474" s="31">
        <f t="shared" ca="1" si="306"/>
        <v>160423859</v>
      </c>
      <c r="S474" s="1">
        <f t="shared" ca="1" si="319"/>
        <v>1</v>
      </c>
      <c r="T474" s="1">
        <f t="shared" ca="1" si="307"/>
        <v>1</v>
      </c>
      <c r="U474" s="1">
        <f t="shared" ca="1" si="314"/>
        <v>4</v>
      </c>
      <c r="V474" s="31">
        <f t="shared" ca="1" si="315"/>
        <v>160423859</v>
      </c>
    </row>
    <row r="475" spans="1:22">
      <c r="A475" s="1" t="s">
        <v>796</v>
      </c>
      <c r="D475" s="1">
        <f t="shared" ca="1" si="316"/>
        <v>1</v>
      </c>
      <c r="E475" s="1">
        <v>7</v>
      </c>
      <c r="F475" s="1">
        <v>9</v>
      </c>
      <c r="G475" s="1" t="str">
        <f t="shared" ca="1" si="305"/>
        <v>504867293</v>
      </c>
      <c r="H475" s="1" t="str">
        <f t="shared" ca="1" si="308"/>
        <v>504867293</v>
      </c>
      <c r="I475" s="1">
        <f t="shared" ca="1" si="309"/>
        <v>5</v>
      </c>
      <c r="J475" s="30">
        <f ca="1">IF(OR(M474=3,L474=2,M474=2),H475,IF(AND(INT(RAND()*2)=0,K474-H475&gt;=0),H475*(-1),H475))</f>
        <v>-504867293</v>
      </c>
      <c r="K475" s="31">
        <f t="shared" ca="1" si="317"/>
        <v>1846454624</v>
      </c>
      <c r="L475" s="29">
        <f t="shared" ca="1" si="310"/>
        <v>1</v>
      </c>
      <c r="M475" s="1">
        <f t="shared" ca="1" si="318"/>
        <v>2</v>
      </c>
      <c r="N475" s="34" t="str">
        <f t="shared" ca="1" si="311"/>
        <v>104867293</v>
      </c>
      <c r="O475" s="37" t="s">
        <v>1328</v>
      </c>
      <c r="P475" s="1" t="str">
        <f t="shared" ca="1" si="312"/>
        <v>504867293</v>
      </c>
      <c r="Q475" s="31">
        <f t="shared" ca="1" si="313"/>
        <v>504867293</v>
      </c>
      <c r="R475" s="31">
        <f t="shared" ca="1" si="306"/>
        <v>504867293</v>
      </c>
      <c r="S475" s="1">
        <f t="shared" ca="1" si="319"/>
        <v>1</v>
      </c>
      <c r="T475" s="1">
        <f t="shared" ca="1" si="307"/>
        <v>5</v>
      </c>
      <c r="U475" s="1">
        <f t="shared" ca="1" si="314"/>
        <v>1</v>
      </c>
      <c r="V475" s="31" t="str">
        <f t="shared" ca="1" si="315"/>
        <v>104867293</v>
      </c>
    </row>
    <row r="476" spans="1:22">
      <c r="A476" s="1" t="s">
        <v>797</v>
      </c>
      <c r="D476" s="1">
        <f t="shared" ca="1" si="316"/>
        <v>1</v>
      </c>
      <c r="E476" s="1">
        <v>8</v>
      </c>
      <c r="F476" s="1">
        <v>9</v>
      </c>
      <c r="G476" s="1" t="str">
        <f t="shared" ca="1" si="305"/>
        <v>382645071</v>
      </c>
      <c r="H476" s="1" t="str">
        <f t="shared" ca="1" si="308"/>
        <v>382645071</v>
      </c>
      <c r="I476" s="1">
        <f t="shared" ca="1" si="309"/>
        <v>3</v>
      </c>
      <c r="J476" s="30">
        <f ca="1">IF(OR(M475=3,L475=2),H476,IF(OR(AND(INT(RAND()*2)=0,K475-H476&gt;=0),M475&lt;=2),H476*(-1),H476))</f>
        <v>-382645071</v>
      </c>
      <c r="K476" s="31">
        <f t="shared" ca="1" si="317"/>
        <v>1463809553</v>
      </c>
      <c r="L476" s="29">
        <f t="shared" ca="1" si="310"/>
        <v>2</v>
      </c>
      <c r="M476" s="1">
        <f t="shared" ca="1" si="318"/>
        <v>3</v>
      </c>
      <c r="N476" s="34">
        <f t="shared" ca="1" si="311"/>
        <v>382645071</v>
      </c>
      <c r="O476" s="37">
        <v>382645071</v>
      </c>
      <c r="P476" s="1" t="str">
        <f ca="1">IF(AND($I469&gt;=7,$I478&gt;=7,$I477&gt;=7),$H469,$H476)</f>
        <v>382645071</v>
      </c>
      <c r="Q476" s="31">
        <f t="shared" ca="1" si="313"/>
        <v>382645071</v>
      </c>
      <c r="R476" s="31">
        <f t="shared" ca="1" si="306"/>
        <v>382645071</v>
      </c>
      <c r="S476" s="1">
        <f t="shared" ca="1" si="319"/>
        <v>1</v>
      </c>
      <c r="T476" s="1">
        <f t="shared" ca="1" si="307"/>
        <v>3</v>
      </c>
      <c r="U476" s="1">
        <f t="shared" ca="1" si="314"/>
        <v>3</v>
      </c>
      <c r="V476" s="31">
        <f t="shared" ca="1" si="315"/>
        <v>382645071</v>
      </c>
    </row>
    <row r="477" spans="1:22">
      <c r="A477" s="1" t="s">
        <v>798</v>
      </c>
      <c r="D477" s="1">
        <f t="shared" ca="1" si="316"/>
        <v>1</v>
      </c>
      <c r="E477" s="1">
        <v>9</v>
      </c>
      <c r="F477" s="1">
        <v>9</v>
      </c>
      <c r="G477" s="1" t="str">
        <f t="shared" ca="1" si="305"/>
        <v>837190526</v>
      </c>
      <c r="H477" s="1" t="str">
        <f t="shared" ca="1" si="308"/>
        <v>837190526</v>
      </c>
      <c r="I477" s="1">
        <f t="shared" ca="1" si="309"/>
        <v>8</v>
      </c>
      <c r="J477" s="30" t="str">
        <f ca="1">IF(M476=3,H477,IF(OR(AND(INT(RAND()*2)=0,K476-H477&gt;=0),M476=2),H477*(-1),H477))</f>
        <v>837190526</v>
      </c>
      <c r="K477" s="31">
        <f t="shared" ca="1" si="317"/>
        <v>2301000079</v>
      </c>
      <c r="L477" s="29">
        <f t="shared" ca="1" si="310"/>
        <v>0</v>
      </c>
      <c r="M477" s="1">
        <f t="shared" ca="1" si="318"/>
        <v>3</v>
      </c>
      <c r="N477" s="34">
        <f t="shared" ca="1" si="311"/>
        <v>-837190526</v>
      </c>
      <c r="O477" s="37">
        <v>-837190526</v>
      </c>
      <c r="P477" s="1" t="str">
        <f ca="1">IF(AND($I469&gt;=7,$I478&gt;=7,$I477&lt;7),$H469,$H477)</f>
        <v>837190526</v>
      </c>
      <c r="Q477" s="31">
        <f t="shared" ca="1" si="313"/>
        <v>-837190526</v>
      </c>
      <c r="R477" s="31">
        <f t="shared" ca="1" si="306"/>
        <v>-837190526</v>
      </c>
      <c r="S477" s="1">
        <f t="shared" ca="1" si="319"/>
        <v>2</v>
      </c>
      <c r="T477" s="1">
        <f t="shared" ca="1" si="307"/>
        <v>0</v>
      </c>
      <c r="U477" s="1">
        <f t="shared" ca="1" si="314"/>
        <v>1</v>
      </c>
      <c r="V477" s="31">
        <f t="shared" ca="1" si="315"/>
        <v>-837190526</v>
      </c>
    </row>
    <row r="478" spans="1:22">
      <c r="A478" s="1" t="s">
        <v>799</v>
      </c>
      <c r="D478" s="1">
        <f t="shared" ca="1" si="316"/>
        <v>1</v>
      </c>
      <c r="E478" s="1">
        <v>10</v>
      </c>
      <c r="F478" s="1">
        <v>9</v>
      </c>
      <c r="G478" s="1" t="str">
        <f t="shared" ca="1" si="305"/>
        <v>271534960</v>
      </c>
      <c r="H478" s="1" t="str">
        <f t="shared" ca="1" si="308"/>
        <v>271534960</v>
      </c>
      <c r="I478" s="1">
        <f t="shared" ca="1" si="309"/>
        <v>2</v>
      </c>
      <c r="J478" s="30" t="str">
        <f ca="1">IF(M477=3,H478,IF(OR(AND(INT(RAND()*2)=0,K477-H478&gt;=0),M477=2),H478*(-1),H478))</f>
        <v>271534960</v>
      </c>
      <c r="K478" s="31">
        <f t="shared" ca="1" si="317"/>
        <v>2572535039</v>
      </c>
      <c r="L478" s="29">
        <f t="shared" ca="1" si="310"/>
        <v>0</v>
      </c>
      <c r="M478" s="1">
        <f t="shared" ca="1" si="318"/>
        <v>3</v>
      </c>
      <c r="N478" s="34">
        <f t="shared" ca="1" si="311"/>
        <v>-726089415</v>
      </c>
      <c r="O478" s="37">
        <v>-726089415</v>
      </c>
      <c r="P478" s="1" t="str">
        <f ca="1">IF(AND($I469&gt;=7,$I478&lt;7),$H469,$H478)</f>
        <v>726089415</v>
      </c>
      <c r="Q478" s="31">
        <f t="shared" ca="1" si="313"/>
        <v>-726089415</v>
      </c>
      <c r="R478" s="31">
        <f t="shared" ca="1" si="306"/>
        <v>-726089415</v>
      </c>
      <c r="S478" s="1">
        <f t="shared" ca="1" si="319"/>
        <v>3</v>
      </c>
      <c r="T478" s="1">
        <f t="shared" ca="1" si="307"/>
        <v>0</v>
      </c>
      <c r="U478" s="1">
        <f t="shared" ca="1" si="314"/>
        <v>1</v>
      </c>
      <c r="V478" s="31">
        <f t="shared" ca="1" si="315"/>
        <v>-726089415</v>
      </c>
    </row>
    <row r="479" spans="1:22">
      <c r="D479" s="1">
        <f ca="1">SUM(D469:D478)+D464</f>
        <v>10</v>
      </c>
      <c r="K479" s="31">
        <f t="shared" ca="1" si="317"/>
        <v>2572535039</v>
      </c>
      <c r="O479" s="37"/>
      <c r="Q479" s="31">
        <f ca="1">SUM(Q469:Q478)</f>
        <v>510851571</v>
      </c>
      <c r="R479" s="31">
        <f ca="1">SUM(R469:R478)</f>
        <v>510851571</v>
      </c>
      <c r="V479" s="31">
        <f ca="1">SUM(V469:V478)</f>
        <v>-1203121506</v>
      </c>
    </row>
    <row r="480" spans="1:22">
      <c r="O480" s="37"/>
    </row>
    <row r="481" spans="1:22">
      <c r="A481" s="22" t="s">
        <v>374</v>
      </c>
      <c r="F481" s="1" t="s">
        <v>451</v>
      </c>
      <c r="O481" s="37"/>
    </row>
    <row r="482" spans="1:22">
      <c r="F482" s="1">
        <f>MAX(F484:F493)</f>
        <v>9</v>
      </c>
      <c r="O482" s="37"/>
    </row>
    <row r="483" spans="1:22">
      <c r="A483" s="1" t="s">
        <v>440</v>
      </c>
      <c r="B483" s="1" t="s">
        <v>441</v>
      </c>
      <c r="E483" s="1" t="s">
        <v>396</v>
      </c>
      <c r="F483" s="1" t="s">
        <v>444</v>
      </c>
      <c r="G483" s="1" t="s">
        <v>337</v>
      </c>
      <c r="H483" s="1" t="s">
        <v>338</v>
      </c>
      <c r="I483" s="1" t="s">
        <v>342</v>
      </c>
      <c r="J483" s="1" t="s">
        <v>339</v>
      </c>
      <c r="K483" s="31" t="s">
        <v>343</v>
      </c>
      <c r="L483" s="27" t="s">
        <v>344</v>
      </c>
      <c r="M483" s="27" t="s">
        <v>345</v>
      </c>
      <c r="N483" s="33"/>
      <c r="O483" s="36"/>
      <c r="P483" s="17" t="s">
        <v>346</v>
      </c>
    </row>
    <row r="484" spans="1:22">
      <c r="A484" s="1" t="s">
        <v>800</v>
      </c>
      <c r="C484" s="1">
        <f ca="1">IF(C469=3,0,3)</f>
        <v>3</v>
      </c>
      <c r="D484" s="1">
        <f ca="1">IF(AND(C484=0,D479=0),INT(RAND()*2),0)</f>
        <v>0</v>
      </c>
      <c r="E484" s="1">
        <v>1</v>
      </c>
      <c r="F484" s="1">
        <v>9</v>
      </c>
      <c r="G484" s="1" t="str">
        <f t="shared" ref="G484:G493" ca="1" si="320">IF(LEFT(A484,F484)="0",INT(RAND()*9+1),LEFT(A484,F484))</f>
        <v>217640539</v>
      </c>
      <c r="H484" s="1" t="str">
        <f ca="1">IF(LEFT(G484,1)="0",RIGHT(G484,LEN(G484)-1)&amp;LEFT(G484,1),G484)</f>
        <v>217640539</v>
      </c>
      <c r="I484" s="1">
        <f ca="1">VALUE(LEFT(H484,1))</f>
        <v>2</v>
      </c>
      <c r="J484" s="1" t="str">
        <f ca="1">H484</f>
        <v>217640539</v>
      </c>
      <c r="K484" s="31" t="str">
        <f ca="1">J484</f>
        <v>217640539</v>
      </c>
      <c r="L484" s="29"/>
      <c r="M484" s="1">
        <f ca="1">C484</f>
        <v>3</v>
      </c>
      <c r="N484" s="34" t="str">
        <f ca="1">IF(D484=1,V484,J484)</f>
        <v>217640539</v>
      </c>
      <c r="O484" s="37" t="s">
        <v>1329</v>
      </c>
      <c r="P484" s="1" t="str">
        <f ca="1">IF($I484&lt;7,$H484,IF($I493&lt;7,$H493,IF($I492&lt;7,$H492,$H491)))</f>
        <v>217640539</v>
      </c>
      <c r="Q484" s="31">
        <f ca="1">IF(AND(VALUE(LEFT(P484,1))&gt;=7,S483&lt;3),P484*-1,P484*1)</f>
        <v>217640539</v>
      </c>
      <c r="R484" s="31">
        <f t="shared" ref="R484:R493" ca="1" si="321">Q484</f>
        <v>217640539</v>
      </c>
      <c r="S484" s="1">
        <f ca="1">IF(Q484&lt;0,1,0)</f>
        <v>0</v>
      </c>
      <c r="T484" s="1">
        <f t="shared" ref="T484:T493" ca="1" si="322">IF(R484&gt;=0,VALUE(LEFT(R484,1)),0)</f>
        <v>2</v>
      </c>
      <c r="U484" s="1">
        <f ca="1">INT(RAND()*4+1)</f>
        <v>1</v>
      </c>
      <c r="V484" s="31">
        <f ca="1">IF(T484&gt;=5,U484&amp;RIGHT(R484,LEN(R484)-1),R484)</f>
        <v>217640539</v>
      </c>
    </row>
    <row r="485" spans="1:22">
      <c r="A485" s="1" t="s">
        <v>801</v>
      </c>
      <c r="D485" s="1">
        <f ca="1">D484</f>
        <v>0</v>
      </c>
      <c r="E485" s="1">
        <v>2</v>
      </c>
      <c r="F485" s="1">
        <v>9</v>
      </c>
      <c r="G485" s="1" t="str">
        <f t="shared" ca="1" si="320"/>
        <v>762195084</v>
      </c>
      <c r="H485" s="1" t="str">
        <f t="shared" ref="H485:H493" ca="1" si="323">IF(LEFT(G485,1)="0",RIGHT(G485,LEN(G485)-1)&amp;LEFT(G485,1),G485)</f>
        <v>762195084</v>
      </c>
      <c r="I485" s="1">
        <f t="shared" ref="I485:I493" ca="1" si="324">VALUE(LEFT(H485,1))</f>
        <v>7</v>
      </c>
      <c r="J485" s="1" t="str">
        <f ca="1">IF(M484=3,H485,IF(L484=2,H485,IF(AND(INT(RAND()*2)=0,K484-H485&gt;=0),H485*(-1),H485)))</f>
        <v>762195084</v>
      </c>
      <c r="K485" s="31">
        <f ca="1">K484+J485</f>
        <v>979835623</v>
      </c>
      <c r="L485" s="29">
        <f t="shared" ref="L485:L493" ca="1" si="325">IF(J485&lt;0,L484+1,0)</f>
        <v>0</v>
      </c>
      <c r="M485" s="1">
        <f ca="1">IF(J485&lt;0,M484+1,M484)</f>
        <v>3</v>
      </c>
      <c r="N485" s="34" t="str">
        <f t="shared" ref="N485:N493" ca="1" si="326">IF(D485=1,V485,J485)</f>
        <v>762195084</v>
      </c>
      <c r="O485" s="37" t="s">
        <v>1330</v>
      </c>
      <c r="P485" s="1" t="str">
        <f t="shared" ref="P485:P490" ca="1" si="327">$H485</f>
        <v>762195084</v>
      </c>
      <c r="Q485" s="31">
        <f t="shared" ref="Q485:Q493" ca="1" si="328">IF(AND(VALUE(LEFT(P485,1))&gt;=7,S484&lt;3),P485*-1,P485*1)</f>
        <v>-762195084</v>
      </c>
      <c r="R485" s="31">
        <f t="shared" ca="1" si="321"/>
        <v>-762195084</v>
      </c>
      <c r="S485" s="1">
        <f ca="1">IF(Q485&lt;0,S484+1,S484)</f>
        <v>1</v>
      </c>
      <c r="T485" s="1">
        <f t="shared" ca="1" si="322"/>
        <v>0</v>
      </c>
      <c r="U485" s="1">
        <f t="shared" ref="U485:U493" ca="1" si="329">INT(RAND()*4+1)</f>
        <v>1</v>
      </c>
      <c r="V485" s="31">
        <f t="shared" ref="V485:V493" ca="1" si="330">IF(T485&gt;=5,U485&amp;RIGHT(R485,LEN(R485)-1),R485)</f>
        <v>-762195084</v>
      </c>
    </row>
    <row r="486" spans="1:22">
      <c r="A486" s="1" t="s">
        <v>802</v>
      </c>
      <c r="D486" s="1">
        <f t="shared" ref="D486:D493" ca="1" si="331">D485</f>
        <v>0</v>
      </c>
      <c r="E486" s="1">
        <v>3</v>
      </c>
      <c r="F486" s="1">
        <v>9</v>
      </c>
      <c r="G486" s="1" t="str">
        <f t="shared" ca="1" si="320"/>
        <v>095428317</v>
      </c>
      <c r="H486" s="1" t="str">
        <f t="shared" ca="1" si="323"/>
        <v>954283170</v>
      </c>
      <c r="I486" s="1">
        <f t="shared" ca="1" si="324"/>
        <v>9</v>
      </c>
      <c r="J486" s="1" t="str">
        <f ca="1">IF(M485=3,H486,IF(L485=2,H486,IF(AND(INT(RAND()*2)=0,K485-H486&gt;=0),H486*(-1),H486)))</f>
        <v>954283170</v>
      </c>
      <c r="K486" s="31">
        <f t="shared" ref="K486:K494" ca="1" si="332">K485+J486</f>
        <v>1934118793</v>
      </c>
      <c r="L486" s="29">
        <f t="shared" ca="1" si="325"/>
        <v>0</v>
      </c>
      <c r="M486" s="1">
        <f t="shared" ref="M486:M493" ca="1" si="333">IF(J486&lt;0,M485+1,M485)</f>
        <v>3</v>
      </c>
      <c r="N486" s="34" t="str">
        <f t="shared" ca="1" si="326"/>
        <v>954283170</v>
      </c>
      <c r="O486" s="37" t="s">
        <v>1331</v>
      </c>
      <c r="P486" s="1" t="str">
        <f t="shared" ca="1" si="327"/>
        <v>954283170</v>
      </c>
      <c r="Q486" s="31">
        <f t="shared" ca="1" si="328"/>
        <v>-954283170</v>
      </c>
      <c r="R486" s="31">
        <f t="shared" ca="1" si="321"/>
        <v>-954283170</v>
      </c>
      <c r="S486" s="1">
        <f t="shared" ref="S486:S493" ca="1" si="334">IF(Q486&lt;0,S485+1,S485)</f>
        <v>2</v>
      </c>
      <c r="T486" s="1">
        <f t="shared" ca="1" si="322"/>
        <v>0</v>
      </c>
      <c r="U486" s="1">
        <f t="shared" ca="1" si="329"/>
        <v>3</v>
      </c>
      <c r="V486" s="31">
        <f t="shared" ca="1" si="330"/>
        <v>-954283170</v>
      </c>
    </row>
    <row r="487" spans="1:22">
      <c r="A487" s="1" t="s">
        <v>803</v>
      </c>
      <c r="D487" s="1">
        <f t="shared" ca="1" si="331"/>
        <v>0</v>
      </c>
      <c r="E487" s="1">
        <v>4</v>
      </c>
      <c r="F487" s="1">
        <v>9</v>
      </c>
      <c r="G487" s="1" t="str">
        <f t="shared" ca="1" si="320"/>
        <v>651084973</v>
      </c>
      <c r="H487" s="1" t="str">
        <f t="shared" ca="1" si="323"/>
        <v>651084973</v>
      </c>
      <c r="I487" s="1">
        <f t="shared" ca="1" si="324"/>
        <v>6</v>
      </c>
      <c r="J487" s="1" t="str">
        <f ca="1">IF(M486=3,H487,IF(L486=2,H487,IF(AND(INT(RAND()*2)=0,K486-H487&gt;=0),H487*(-1),H487)))</f>
        <v>651084973</v>
      </c>
      <c r="K487" s="31">
        <f t="shared" ca="1" si="332"/>
        <v>2585203766</v>
      </c>
      <c r="L487" s="29">
        <f t="shared" ca="1" si="325"/>
        <v>0</v>
      </c>
      <c r="M487" s="1">
        <f t="shared" ca="1" si="333"/>
        <v>3</v>
      </c>
      <c r="N487" s="34" t="str">
        <f t="shared" ca="1" si="326"/>
        <v>651084973</v>
      </c>
      <c r="O487" s="37" t="s">
        <v>1332</v>
      </c>
      <c r="P487" s="1" t="str">
        <f t="shared" ca="1" si="327"/>
        <v>651084973</v>
      </c>
      <c r="Q487" s="31">
        <f t="shared" ca="1" si="328"/>
        <v>651084973</v>
      </c>
      <c r="R487" s="31">
        <f t="shared" ca="1" si="321"/>
        <v>651084973</v>
      </c>
      <c r="S487" s="1">
        <f t="shared" ca="1" si="334"/>
        <v>2</v>
      </c>
      <c r="T487" s="1">
        <f t="shared" ca="1" si="322"/>
        <v>6</v>
      </c>
      <c r="U487" s="1">
        <f t="shared" ca="1" si="329"/>
        <v>1</v>
      </c>
      <c r="V487" s="31" t="str">
        <f t="shared" ca="1" si="330"/>
        <v>151084973</v>
      </c>
    </row>
    <row r="488" spans="1:22">
      <c r="A488" s="1" t="s">
        <v>804</v>
      </c>
      <c r="D488" s="1">
        <f t="shared" ca="1" si="331"/>
        <v>0</v>
      </c>
      <c r="E488" s="1">
        <v>5</v>
      </c>
      <c r="F488" s="1">
        <v>9</v>
      </c>
      <c r="G488" s="1" t="str">
        <f t="shared" ca="1" si="320"/>
        <v>106539428</v>
      </c>
      <c r="H488" s="1" t="str">
        <f t="shared" ca="1" si="323"/>
        <v>106539428</v>
      </c>
      <c r="I488" s="1">
        <f t="shared" ca="1" si="324"/>
        <v>1</v>
      </c>
      <c r="J488" s="30" t="str">
        <f ca="1">IF(OR(M487=3,L487=2,M487=2),H488,IF(AND(INT(RAND()*2)=0,K487-H488&gt;=0),H488*(-1),H488))</f>
        <v>106539428</v>
      </c>
      <c r="K488" s="31">
        <f t="shared" ca="1" si="332"/>
        <v>2691743194</v>
      </c>
      <c r="L488" s="29">
        <f t="shared" ca="1" si="325"/>
        <v>0</v>
      </c>
      <c r="M488" s="1">
        <f t="shared" ca="1" si="333"/>
        <v>3</v>
      </c>
      <c r="N488" s="34" t="str">
        <f t="shared" ca="1" si="326"/>
        <v>106539428</v>
      </c>
      <c r="O488" s="37" t="s">
        <v>1333</v>
      </c>
      <c r="P488" s="1" t="str">
        <f t="shared" ca="1" si="327"/>
        <v>106539428</v>
      </c>
      <c r="Q488" s="31">
        <f t="shared" ca="1" si="328"/>
        <v>106539428</v>
      </c>
      <c r="R488" s="31">
        <f t="shared" ca="1" si="321"/>
        <v>106539428</v>
      </c>
      <c r="S488" s="1">
        <f t="shared" ca="1" si="334"/>
        <v>2</v>
      </c>
      <c r="T488" s="1">
        <f t="shared" ca="1" si="322"/>
        <v>1</v>
      </c>
      <c r="U488" s="1">
        <f t="shared" ca="1" si="329"/>
        <v>2</v>
      </c>
      <c r="V488" s="31">
        <f t="shared" ca="1" si="330"/>
        <v>106539428</v>
      </c>
    </row>
    <row r="489" spans="1:22">
      <c r="A489" s="1" t="s">
        <v>805</v>
      </c>
      <c r="D489" s="1">
        <f t="shared" ca="1" si="331"/>
        <v>0</v>
      </c>
      <c r="E489" s="1">
        <v>6</v>
      </c>
      <c r="F489" s="1">
        <v>9</v>
      </c>
      <c r="G489" s="1" t="str">
        <f t="shared" ca="1" si="320"/>
        <v>873206195</v>
      </c>
      <c r="H489" s="1" t="str">
        <f t="shared" ca="1" si="323"/>
        <v>873206195</v>
      </c>
      <c r="I489" s="1">
        <f t="shared" ca="1" si="324"/>
        <v>8</v>
      </c>
      <c r="J489" s="30" t="str">
        <f ca="1">IF(OR(M488=3,L488=2,M488=2),H489,IF(AND(INT(RAND()*2)=0,K488-H489&gt;=0),H489*(-1),H489))</f>
        <v>873206195</v>
      </c>
      <c r="K489" s="31">
        <f t="shared" ca="1" si="332"/>
        <v>3564949389</v>
      </c>
      <c r="L489" s="29">
        <f t="shared" ca="1" si="325"/>
        <v>0</v>
      </c>
      <c r="M489" s="1">
        <f t="shared" ca="1" si="333"/>
        <v>3</v>
      </c>
      <c r="N489" s="34" t="str">
        <f t="shared" ca="1" si="326"/>
        <v>873206195</v>
      </c>
      <c r="O489" s="37" t="s">
        <v>1334</v>
      </c>
      <c r="P489" s="1" t="str">
        <f t="shared" ca="1" si="327"/>
        <v>873206195</v>
      </c>
      <c r="Q489" s="31">
        <f t="shared" ca="1" si="328"/>
        <v>-873206195</v>
      </c>
      <c r="R489" s="31">
        <f t="shared" ca="1" si="321"/>
        <v>-873206195</v>
      </c>
      <c r="S489" s="1">
        <f t="shared" ca="1" si="334"/>
        <v>3</v>
      </c>
      <c r="T489" s="1">
        <f t="shared" ca="1" si="322"/>
        <v>0</v>
      </c>
      <c r="U489" s="1">
        <f t="shared" ca="1" si="329"/>
        <v>3</v>
      </c>
      <c r="V489" s="31">
        <f t="shared" ca="1" si="330"/>
        <v>-873206195</v>
      </c>
    </row>
    <row r="490" spans="1:22">
      <c r="A490" s="1" t="s">
        <v>806</v>
      </c>
      <c r="D490" s="1">
        <f t="shared" ca="1" si="331"/>
        <v>0</v>
      </c>
      <c r="E490" s="1">
        <v>7</v>
      </c>
      <c r="F490" s="1">
        <v>9</v>
      </c>
      <c r="G490" s="1" t="str">
        <f t="shared" ca="1" si="320"/>
        <v>439862751</v>
      </c>
      <c r="H490" s="1" t="str">
        <f t="shared" ca="1" si="323"/>
        <v>439862751</v>
      </c>
      <c r="I490" s="1">
        <f t="shared" ca="1" si="324"/>
        <v>4</v>
      </c>
      <c r="J490" s="30" t="str">
        <f ca="1">IF(OR(M489=3,L489=2,M489=2),H490,IF(AND(INT(RAND()*2)=0,K489-H490&gt;=0),H490*(-1),H490))</f>
        <v>439862751</v>
      </c>
      <c r="K490" s="31">
        <f t="shared" ca="1" si="332"/>
        <v>4004812140</v>
      </c>
      <c r="L490" s="29">
        <f t="shared" ca="1" si="325"/>
        <v>0</v>
      </c>
      <c r="M490" s="1">
        <f t="shared" ca="1" si="333"/>
        <v>3</v>
      </c>
      <c r="N490" s="34" t="str">
        <f t="shared" ca="1" si="326"/>
        <v>439862751</v>
      </c>
      <c r="O490" s="37" t="s">
        <v>1335</v>
      </c>
      <c r="P490" s="1" t="str">
        <f t="shared" ca="1" si="327"/>
        <v>439862751</v>
      </c>
      <c r="Q490" s="31">
        <f t="shared" ca="1" si="328"/>
        <v>439862751</v>
      </c>
      <c r="R490" s="31">
        <f t="shared" ca="1" si="321"/>
        <v>439862751</v>
      </c>
      <c r="S490" s="1">
        <f t="shared" ca="1" si="334"/>
        <v>3</v>
      </c>
      <c r="T490" s="1">
        <f t="shared" ca="1" si="322"/>
        <v>4</v>
      </c>
      <c r="U490" s="1">
        <f t="shared" ca="1" si="329"/>
        <v>1</v>
      </c>
      <c r="V490" s="31">
        <f t="shared" ca="1" si="330"/>
        <v>439862751</v>
      </c>
    </row>
    <row r="491" spans="1:22">
      <c r="A491" s="1" t="s">
        <v>807</v>
      </c>
      <c r="D491" s="1">
        <f t="shared" ca="1" si="331"/>
        <v>0</v>
      </c>
      <c r="E491" s="1">
        <v>8</v>
      </c>
      <c r="F491" s="1">
        <v>9</v>
      </c>
      <c r="G491" s="1" t="str">
        <f t="shared" ca="1" si="320"/>
        <v>984317206</v>
      </c>
      <c r="H491" s="1" t="str">
        <f t="shared" ca="1" si="323"/>
        <v>984317206</v>
      </c>
      <c r="I491" s="1">
        <f t="shared" ca="1" si="324"/>
        <v>9</v>
      </c>
      <c r="J491" s="30" t="str">
        <f ca="1">IF(OR(M490=3,L490=2),H491,IF(OR(AND(INT(RAND()*2)=0,K490-H491&gt;=0),M490&lt;=2),H491*(-1),H491))</f>
        <v>984317206</v>
      </c>
      <c r="K491" s="31">
        <f t="shared" ca="1" si="332"/>
        <v>4989129346</v>
      </c>
      <c r="L491" s="29">
        <f t="shared" ca="1" si="325"/>
        <v>0</v>
      </c>
      <c r="M491" s="1">
        <f t="shared" ca="1" si="333"/>
        <v>3</v>
      </c>
      <c r="N491" s="34" t="str">
        <f t="shared" ca="1" si="326"/>
        <v>984317206</v>
      </c>
      <c r="O491" s="37" t="s">
        <v>1336</v>
      </c>
      <c r="P491" s="1" t="str">
        <f ca="1">IF(AND($I484&gt;=7,$I493&gt;=7,$I492&gt;=7),$H484,$H491)</f>
        <v>984317206</v>
      </c>
      <c r="Q491" s="31">
        <f t="shared" ca="1" si="328"/>
        <v>984317206</v>
      </c>
      <c r="R491" s="31">
        <f t="shared" ca="1" si="321"/>
        <v>984317206</v>
      </c>
      <c r="S491" s="1">
        <f t="shared" ca="1" si="334"/>
        <v>3</v>
      </c>
      <c r="T491" s="1">
        <f t="shared" ca="1" si="322"/>
        <v>9</v>
      </c>
      <c r="U491" s="1">
        <f t="shared" ca="1" si="329"/>
        <v>4</v>
      </c>
      <c r="V491" s="31" t="str">
        <f t="shared" ca="1" si="330"/>
        <v>484317206</v>
      </c>
    </row>
    <row r="492" spans="1:22">
      <c r="A492" s="1" t="s">
        <v>808</v>
      </c>
      <c r="D492" s="1">
        <f t="shared" ca="1" si="331"/>
        <v>0</v>
      </c>
      <c r="E492" s="1">
        <v>9</v>
      </c>
      <c r="F492" s="1">
        <v>9</v>
      </c>
      <c r="G492" s="1" t="str">
        <f t="shared" ca="1" si="320"/>
        <v>328751640</v>
      </c>
      <c r="H492" s="1" t="str">
        <f t="shared" ca="1" si="323"/>
        <v>328751640</v>
      </c>
      <c r="I492" s="1">
        <f t="shared" ca="1" si="324"/>
        <v>3</v>
      </c>
      <c r="J492" s="30" t="str">
        <f ca="1">IF(M491=3,H492,IF(OR(AND(INT(RAND()*2)=0,K491-H492&gt;=0),M491=2),H492*(-1),H492))</f>
        <v>328751640</v>
      </c>
      <c r="K492" s="31">
        <f t="shared" ca="1" si="332"/>
        <v>5317880986</v>
      </c>
      <c r="L492" s="29">
        <f t="shared" ca="1" si="325"/>
        <v>0</v>
      </c>
      <c r="M492" s="1">
        <f t="shared" ca="1" si="333"/>
        <v>3</v>
      </c>
      <c r="N492" s="34" t="str">
        <f t="shared" ca="1" si="326"/>
        <v>328751640</v>
      </c>
      <c r="O492" s="37" t="s">
        <v>1337</v>
      </c>
      <c r="P492" s="1" t="str">
        <f ca="1">IF(AND($I484&gt;=7,$I493&gt;=7,$I492&lt;7),$H484,$H492)</f>
        <v>328751640</v>
      </c>
      <c r="Q492" s="31">
        <f t="shared" ca="1" si="328"/>
        <v>328751640</v>
      </c>
      <c r="R492" s="31">
        <f t="shared" ca="1" si="321"/>
        <v>328751640</v>
      </c>
      <c r="S492" s="1">
        <f t="shared" ca="1" si="334"/>
        <v>3</v>
      </c>
      <c r="T492" s="1">
        <f t="shared" ca="1" si="322"/>
        <v>3</v>
      </c>
      <c r="U492" s="1">
        <f t="shared" ca="1" si="329"/>
        <v>4</v>
      </c>
      <c r="V492" s="31">
        <f t="shared" ca="1" si="330"/>
        <v>328751640</v>
      </c>
    </row>
    <row r="493" spans="1:22">
      <c r="A493" s="1" t="s">
        <v>809</v>
      </c>
      <c r="D493" s="1">
        <f t="shared" ca="1" si="331"/>
        <v>0</v>
      </c>
      <c r="E493" s="1">
        <v>10</v>
      </c>
      <c r="F493" s="1">
        <v>9</v>
      </c>
      <c r="G493" s="1" t="str">
        <f t="shared" ca="1" si="320"/>
        <v>540973862</v>
      </c>
      <c r="H493" s="1" t="str">
        <f t="shared" ca="1" si="323"/>
        <v>540973862</v>
      </c>
      <c r="I493" s="1">
        <f t="shared" ca="1" si="324"/>
        <v>5</v>
      </c>
      <c r="J493" s="30" t="str">
        <f ca="1">IF(M492=3,H493,IF(OR(AND(INT(RAND()*2)=0,K492-H493&gt;=0),M492=2),H493*(-1),H493))</f>
        <v>540973862</v>
      </c>
      <c r="K493" s="31">
        <f t="shared" ca="1" si="332"/>
        <v>5858854848</v>
      </c>
      <c r="L493" s="29">
        <f t="shared" ca="1" si="325"/>
        <v>0</v>
      </c>
      <c r="M493" s="1">
        <f t="shared" ca="1" si="333"/>
        <v>3</v>
      </c>
      <c r="N493" s="34" t="str">
        <f t="shared" ca="1" si="326"/>
        <v>540973862</v>
      </c>
      <c r="O493" s="37" t="s">
        <v>1338</v>
      </c>
      <c r="P493" s="1" t="str">
        <f ca="1">IF(AND($I484&gt;=7,$I493&lt;7),$H484,$H493)</f>
        <v>540973862</v>
      </c>
      <c r="Q493" s="31">
        <f t="shared" ca="1" si="328"/>
        <v>540973862</v>
      </c>
      <c r="R493" s="31">
        <f t="shared" ca="1" si="321"/>
        <v>540973862</v>
      </c>
      <c r="S493" s="1">
        <f t="shared" ca="1" si="334"/>
        <v>3</v>
      </c>
      <c r="T493" s="1">
        <f t="shared" ca="1" si="322"/>
        <v>5</v>
      </c>
      <c r="U493" s="1">
        <f t="shared" ca="1" si="329"/>
        <v>3</v>
      </c>
      <c r="V493" s="31" t="str">
        <f t="shared" ca="1" si="330"/>
        <v>340973862</v>
      </c>
    </row>
    <row r="494" spans="1:22">
      <c r="D494" s="1">
        <f ca="1">SUM(D484:D493)+D479</f>
        <v>10</v>
      </c>
      <c r="K494" s="31">
        <f t="shared" ca="1" si="332"/>
        <v>5858854848</v>
      </c>
      <c r="O494" s="37"/>
      <c r="Q494" s="31">
        <f ca="1">SUM(Q484:Q493)</f>
        <v>679485950</v>
      </c>
      <c r="R494" s="31">
        <f ca="1">SUM(R484:R493)</f>
        <v>679485950</v>
      </c>
      <c r="V494" s="31">
        <f ca="1">SUM(V484:V493)</f>
        <v>-1496890091</v>
      </c>
    </row>
    <row r="495" spans="1:22">
      <c r="O495" s="37"/>
    </row>
    <row r="496" spans="1:22">
      <c r="A496" s="22" t="s">
        <v>375</v>
      </c>
      <c r="F496" s="1" t="s">
        <v>451</v>
      </c>
      <c r="O496" s="37"/>
    </row>
    <row r="497" spans="1:22">
      <c r="F497" s="1">
        <f>MAX(F499:F508)</f>
        <v>9</v>
      </c>
      <c r="O497" s="37"/>
    </row>
    <row r="498" spans="1:22">
      <c r="A498" s="1" t="s">
        <v>440</v>
      </c>
      <c r="B498" s="1" t="s">
        <v>441</v>
      </c>
      <c r="E498" s="1" t="s">
        <v>396</v>
      </c>
      <c r="F498" s="1" t="s">
        <v>444</v>
      </c>
      <c r="G498" s="1" t="s">
        <v>337</v>
      </c>
      <c r="H498" s="1" t="s">
        <v>338</v>
      </c>
      <c r="I498" s="1" t="s">
        <v>342</v>
      </c>
      <c r="J498" s="1" t="s">
        <v>339</v>
      </c>
      <c r="K498" s="31" t="s">
        <v>343</v>
      </c>
      <c r="L498" s="27" t="s">
        <v>344</v>
      </c>
      <c r="M498" s="27" t="s">
        <v>345</v>
      </c>
      <c r="N498" s="33"/>
      <c r="O498" s="36"/>
      <c r="P498" s="17" t="s">
        <v>346</v>
      </c>
    </row>
    <row r="499" spans="1:22">
      <c r="A499" s="1" t="s">
        <v>810</v>
      </c>
      <c r="C499" s="1">
        <f ca="1">IF(C484=3,IF(INT(RAND()*2)=0,0,3),3)</f>
        <v>0</v>
      </c>
      <c r="D499" s="1">
        <f ca="1">IF(AND(C499=0,D494=0),1,0)</f>
        <v>0</v>
      </c>
      <c r="E499" s="1">
        <v>1</v>
      </c>
      <c r="F499" s="1">
        <v>9</v>
      </c>
      <c r="G499" s="1" t="str">
        <f t="shared" ref="G499:G508" ca="1" si="335">IF(LEFT(A499,F499)="0",INT(RAND()*9+1),LEFT(A499,F499))</f>
        <v>967185402</v>
      </c>
      <c r="H499" s="1" t="str">
        <f ca="1">IF(LEFT(G499,1)="0",RIGHT(G499,LEN(G499)-1)&amp;LEFT(G499,1),G499)</f>
        <v>967185402</v>
      </c>
      <c r="I499" s="1">
        <f ca="1">VALUE(LEFT(H499,1))</f>
        <v>9</v>
      </c>
      <c r="J499" s="1" t="str">
        <f ca="1">H499</f>
        <v>967185402</v>
      </c>
      <c r="K499" s="31" t="str">
        <f ca="1">J499</f>
        <v>967185402</v>
      </c>
      <c r="L499" s="29"/>
      <c r="M499" s="1">
        <f ca="1">C499</f>
        <v>0</v>
      </c>
      <c r="N499" s="34" t="str">
        <f ca="1">IF(D499=1,V499,J499)</f>
        <v>967185402</v>
      </c>
      <c r="O499" s="37" t="s">
        <v>1339</v>
      </c>
      <c r="P499" s="1" t="str">
        <f ca="1">IF($I499&lt;7,$H499,IF($I508&lt;7,$H508,IF($I507&lt;7,$H507,$H506)))</f>
        <v>189307624</v>
      </c>
      <c r="Q499" s="31">
        <f ca="1">IF(AND(VALUE(LEFT(P499,1))&gt;=7,S498&lt;3),P499*-1,P499*1)</f>
        <v>189307624</v>
      </c>
      <c r="R499" s="31">
        <f t="shared" ref="R499:R508" ca="1" si="336">Q499</f>
        <v>189307624</v>
      </c>
      <c r="S499" s="1">
        <f ca="1">IF(Q499&lt;0,1,0)</f>
        <v>0</v>
      </c>
      <c r="T499" s="1">
        <f t="shared" ref="T499:T508" ca="1" si="337">IF(R499&gt;=0,VALUE(LEFT(R499,1)),0)</f>
        <v>1</v>
      </c>
      <c r="U499" s="1">
        <f ca="1">INT(RAND()*4+1)</f>
        <v>4</v>
      </c>
      <c r="V499" s="31">
        <f ca="1">IF(T499&gt;=5,U499&amp;RIGHT(R499,LEN(R499)-1),R499)</f>
        <v>189307624</v>
      </c>
    </row>
    <row r="500" spans="1:22">
      <c r="A500" s="1" t="s">
        <v>811</v>
      </c>
      <c r="D500" s="1">
        <f ca="1">D499</f>
        <v>0</v>
      </c>
      <c r="E500" s="1">
        <v>2</v>
      </c>
      <c r="F500" s="1">
        <v>9</v>
      </c>
      <c r="G500" s="1" t="str">
        <f t="shared" ca="1" si="335"/>
        <v>634852179</v>
      </c>
      <c r="H500" s="1" t="str">
        <f t="shared" ref="H500:H508" ca="1" si="338">IF(LEFT(G500,1)="0",RIGHT(G500,LEN(G500)-1)&amp;LEFT(G500,1),G500)</f>
        <v>634852179</v>
      </c>
      <c r="I500" s="1">
        <f t="shared" ref="I500:I508" ca="1" si="339">VALUE(LEFT(H500,1))</f>
        <v>6</v>
      </c>
      <c r="J500" s="1">
        <f ca="1">IF(M499=3,H500,IF(L499=2,H500,IF(AND(INT(RAND()*2)=0,K499-H500&gt;=0),H500*(-1),H500)))</f>
        <v>-634852179</v>
      </c>
      <c r="K500" s="31">
        <f ca="1">K499+J500</f>
        <v>332333223</v>
      </c>
      <c r="L500" s="29">
        <f t="shared" ref="L500:L508" ca="1" si="340">IF(J500&lt;0,L499+1,0)</f>
        <v>1</v>
      </c>
      <c r="M500" s="1">
        <f ca="1">IF(J500&lt;0,M499+1,M499)</f>
        <v>1</v>
      </c>
      <c r="N500" s="34">
        <f t="shared" ref="N500:N508" ca="1" si="341">IF(D500=1,V500,J500)</f>
        <v>-634852179</v>
      </c>
      <c r="O500" s="37" t="s">
        <v>1340</v>
      </c>
      <c r="P500" s="1" t="str">
        <f t="shared" ref="P500:P505" ca="1" si="342">$H500</f>
        <v>634852179</v>
      </c>
      <c r="Q500" s="31">
        <f t="shared" ref="Q500:Q508" ca="1" si="343">IF(AND(VALUE(LEFT(P500,1))&gt;=7,S499&lt;3),P500*-1,P500*1)</f>
        <v>634852179</v>
      </c>
      <c r="R500" s="31">
        <f t="shared" ca="1" si="336"/>
        <v>634852179</v>
      </c>
      <c r="S500" s="1">
        <f ca="1">IF(Q500&lt;0,S499+1,S499)</f>
        <v>0</v>
      </c>
      <c r="T500" s="1">
        <f t="shared" ca="1" si="337"/>
        <v>6</v>
      </c>
      <c r="U500" s="1">
        <f t="shared" ref="U500:U508" ca="1" si="344">INT(RAND()*4+1)</f>
        <v>2</v>
      </c>
      <c r="V500" s="31" t="str">
        <f t="shared" ref="V500:V508" ca="1" si="345">IF(T500&gt;=5,U500&amp;RIGHT(R500,LEN(R500)-1),R500)</f>
        <v>234852179</v>
      </c>
    </row>
    <row r="501" spans="1:22">
      <c r="A501" s="1" t="s">
        <v>812</v>
      </c>
      <c r="D501" s="1">
        <f t="shared" ref="D501:D508" ca="1" si="346">D500</f>
        <v>0</v>
      </c>
      <c r="E501" s="1">
        <v>3</v>
      </c>
      <c r="F501" s="1">
        <v>9</v>
      </c>
      <c r="G501" s="1" t="str">
        <f t="shared" ca="1" si="335"/>
        <v>078296513</v>
      </c>
      <c r="H501" s="1" t="str">
        <f t="shared" ca="1" si="338"/>
        <v>782965130</v>
      </c>
      <c r="I501" s="1">
        <f t="shared" ca="1" si="339"/>
        <v>7</v>
      </c>
      <c r="J501" s="1" t="str">
        <f ca="1">IF(M500=3,H501,IF(L500=2,H501,IF(AND(INT(RAND()*2)=0,K500-H501&gt;=0),H501*(-1),H501)))</f>
        <v>782965130</v>
      </c>
      <c r="K501" s="31">
        <f t="shared" ref="K501:K509" ca="1" si="347">K500+J501</f>
        <v>1115298353</v>
      </c>
      <c r="L501" s="29">
        <f t="shared" ca="1" si="340"/>
        <v>0</v>
      </c>
      <c r="M501" s="1">
        <f t="shared" ref="M501:M508" ca="1" si="348">IF(J501&lt;0,M500+1,M500)</f>
        <v>1</v>
      </c>
      <c r="N501" s="34" t="str">
        <f t="shared" ca="1" si="341"/>
        <v>782965130</v>
      </c>
      <c r="O501" s="37" t="s">
        <v>1341</v>
      </c>
      <c r="P501" s="1" t="str">
        <f t="shared" ca="1" si="342"/>
        <v>782965130</v>
      </c>
      <c r="Q501" s="31">
        <f t="shared" ca="1" si="343"/>
        <v>-782965130</v>
      </c>
      <c r="R501" s="31">
        <f t="shared" ca="1" si="336"/>
        <v>-782965130</v>
      </c>
      <c r="S501" s="1">
        <f t="shared" ref="S501:S508" ca="1" si="349">IF(Q501&lt;0,S500+1,S500)</f>
        <v>1</v>
      </c>
      <c r="T501" s="1">
        <f t="shared" ca="1" si="337"/>
        <v>0</v>
      </c>
      <c r="U501" s="1">
        <f t="shared" ca="1" si="344"/>
        <v>1</v>
      </c>
      <c r="V501" s="31">
        <f t="shared" ca="1" si="345"/>
        <v>-782965130</v>
      </c>
    </row>
    <row r="502" spans="1:22">
      <c r="A502" s="1" t="s">
        <v>813</v>
      </c>
      <c r="D502" s="1">
        <f t="shared" ca="1" si="346"/>
        <v>0</v>
      </c>
      <c r="E502" s="1">
        <v>4</v>
      </c>
      <c r="F502" s="1">
        <v>9</v>
      </c>
      <c r="G502" s="1" t="str">
        <f t="shared" ca="1" si="335"/>
        <v>301529846</v>
      </c>
      <c r="H502" s="1" t="str">
        <f t="shared" ca="1" si="338"/>
        <v>301529846</v>
      </c>
      <c r="I502" s="1">
        <f t="shared" ca="1" si="339"/>
        <v>3</v>
      </c>
      <c r="J502" s="1">
        <f ca="1">IF(M501=3,H502,IF(L501=2,H502,IF(AND(INT(RAND()*2)=0,K501-H502&gt;=0),H502*(-1),H502)))</f>
        <v>-301529846</v>
      </c>
      <c r="K502" s="31">
        <f t="shared" ca="1" si="347"/>
        <v>813768507</v>
      </c>
      <c r="L502" s="29">
        <f t="shared" ca="1" si="340"/>
        <v>1</v>
      </c>
      <c r="M502" s="1">
        <f t="shared" ca="1" si="348"/>
        <v>2</v>
      </c>
      <c r="N502" s="34">
        <f t="shared" ca="1" si="341"/>
        <v>-301529846</v>
      </c>
      <c r="O502" s="37" t="s">
        <v>1342</v>
      </c>
      <c r="P502" s="1" t="str">
        <f t="shared" ca="1" si="342"/>
        <v>301529846</v>
      </c>
      <c r="Q502" s="31">
        <f t="shared" ca="1" si="343"/>
        <v>301529846</v>
      </c>
      <c r="R502" s="31">
        <f t="shared" ca="1" si="336"/>
        <v>301529846</v>
      </c>
      <c r="S502" s="1">
        <f t="shared" ca="1" si="349"/>
        <v>1</v>
      </c>
      <c r="T502" s="1">
        <f t="shared" ca="1" si="337"/>
        <v>3</v>
      </c>
      <c r="U502" s="1">
        <f t="shared" ca="1" si="344"/>
        <v>2</v>
      </c>
      <c r="V502" s="31">
        <f t="shared" ca="1" si="345"/>
        <v>301529846</v>
      </c>
    </row>
    <row r="503" spans="1:22">
      <c r="A503" s="1" t="s">
        <v>814</v>
      </c>
      <c r="D503" s="1">
        <f t="shared" ca="1" si="346"/>
        <v>0</v>
      </c>
      <c r="E503" s="1">
        <v>5</v>
      </c>
      <c r="F503" s="1">
        <v>9</v>
      </c>
      <c r="G503" s="1" t="str">
        <f t="shared" ca="1" si="335"/>
        <v>523741068</v>
      </c>
      <c r="H503" s="1" t="str">
        <f t="shared" ca="1" si="338"/>
        <v>523741068</v>
      </c>
      <c r="I503" s="1">
        <f t="shared" ca="1" si="339"/>
        <v>5</v>
      </c>
      <c r="J503" s="30" t="str">
        <f ca="1">IF(OR(M502=3,L502=2,M502=2),H503,IF(AND(INT(RAND()*2)=0,K502-H503&gt;=0),H503*(-1),H503))</f>
        <v>523741068</v>
      </c>
      <c r="K503" s="31">
        <f t="shared" ca="1" si="347"/>
        <v>1337509575</v>
      </c>
      <c r="L503" s="29">
        <f t="shared" ca="1" si="340"/>
        <v>0</v>
      </c>
      <c r="M503" s="1">
        <f t="shared" ca="1" si="348"/>
        <v>2</v>
      </c>
      <c r="N503" s="34" t="str">
        <f t="shared" ca="1" si="341"/>
        <v>523741068</v>
      </c>
      <c r="O503" s="37" t="s">
        <v>1343</v>
      </c>
      <c r="P503" s="1" t="str">
        <f t="shared" ca="1" si="342"/>
        <v>523741068</v>
      </c>
      <c r="Q503" s="31">
        <f t="shared" ca="1" si="343"/>
        <v>523741068</v>
      </c>
      <c r="R503" s="31">
        <f t="shared" ca="1" si="336"/>
        <v>523741068</v>
      </c>
      <c r="S503" s="1">
        <f t="shared" ca="1" si="349"/>
        <v>1</v>
      </c>
      <c r="T503" s="1">
        <f t="shared" ca="1" si="337"/>
        <v>5</v>
      </c>
      <c r="U503" s="1">
        <f t="shared" ca="1" si="344"/>
        <v>3</v>
      </c>
      <c r="V503" s="31" t="str">
        <f t="shared" ca="1" si="345"/>
        <v>323741068</v>
      </c>
    </row>
    <row r="504" spans="1:22">
      <c r="A504" s="1" t="s">
        <v>815</v>
      </c>
      <c r="D504" s="1">
        <f t="shared" ca="1" si="346"/>
        <v>0</v>
      </c>
      <c r="E504" s="1">
        <v>6</v>
      </c>
      <c r="F504" s="1">
        <v>9</v>
      </c>
      <c r="G504" s="1" t="str">
        <f t="shared" ca="1" si="335"/>
        <v>290418735</v>
      </c>
      <c r="H504" s="1" t="str">
        <f t="shared" ca="1" si="338"/>
        <v>290418735</v>
      </c>
      <c r="I504" s="1">
        <f t="shared" ca="1" si="339"/>
        <v>2</v>
      </c>
      <c r="J504" s="30" t="str">
        <f ca="1">IF(OR(M503=3,L503=2,M503=2),H504,IF(AND(INT(RAND()*2)=0,K503-H504&gt;=0),H504*(-1),H504))</f>
        <v>290418735</v>
      </c>
      <c r="K504" s="31">
        <f t="shared" ca="1" si="347"/>
        <v>1627928310</v>
      </c>
      <c r="L504" s="29">
        <f t="shared" ca="1" si="340"/>
        <v>0</v>
      </c>
      <c r="M504" s="1">
        <f t="shared" ca="1" si="348"/>
        <v>2</v>
      </c>
      <c r="N504" s="34" t="str">
        <f t="shared" ca="1" si="341"/>
        <v>290418735</v>
      </c>
      <c r="O504" s="37" t="s">
        <v>1344</v>
      </c>
      <c r="P504" s="1" t="str">
        <f t="shared" ca="1" si="342"/>
        <v>290418735</v>
      </c>
      <c r="Q504" s="31">
        <f t="shared" ca="1" si="343"/>
        <v>290418735</v>
      </c>
      <c r="R504" s="31">
        <f t="shared" ca="1" si="336"/>
        <v>290418735</v>
      </c>
      <c r="S504" s="1">
        <f t="shared" ca="1" si="349"/>
        <v>1</v>
      </c>
      <c r="T504" s="1">
        <f t="shared" ca="1" si="337"/>
        <v>2</v>
      </c>
      <c r="U504" s="1">
        <f t="shared" ca="1" si="344"/>
        <v>3</v>
      </c>
      <c r="V504" s="31">
        <f t="shared" ca="1" si="345"/>
        <v>290418735</v>
      </c>
    </row>
    <row r="505" spans="1:22">
      <c r="A505" s="1" t="s">
        <v>816</v>
      </c>
      <c r="D505" s="1">
        <f t="shared" ca="1" si="346"/>
        <v>0</v>
      </c>
      <c r="E505" s="1">
        <v>7</v>
      </c>
      <c r="F505" s="1">
        <v>9</v>
      </c>
      <c r="G505" s="1" t="str">
        <f t="shared" ca="1" si="335"/>
        <v>412630957</v>
      </c>
      <c r="H505" s="1" t="str">
        <f t="shared" ca="1" si="338"/>
        <v>412630957</v>
      </c>
      <c r="I505" s="1">
        <f t="shared" ca="1" si="339"/>
        <v>4</v>
      </c>
      <c r="J505" s="30" t="str">
        <f ca="1">IF(OR(M504=3,L504=2,M504=2),H505,IF(AND(INT(RAND()*2)=0,K504-H505&gt;=0),H505*(-1),H505))</f>
        <v>412630957</v>
      </c>
      <c r="K505" s="31">
        <f t="shared" ca="1" si="347"/>
        <v>2040559267</v>
      </c>
      <c r="L505" s="29">
        <f t="shared" ca="1" si="340"/>
        <v>0</v>
      </c>
      <c r="M505" s="1">
        <f t="shared" ca="1" si="348"/>
        <v>2</v>
      </c>
      <c r="N505" s="34" t="str">
        <f t="shared" ca="1" si="341"/>
        <v>412630957</v>
      </c>
      <c r="O505" s="37" t="s">
        <v>1345</v>
      </c>
      <c r="P505" s="1" t="str">
        <f t="shared" ca="1" si="342"/>
        <v>412630957</v>
      </c>
      <c r="Q505" s="31">
        <f t="shared" ca="1" si="343"/>
        <v>412630957</v>
      </c>
      <c r="R505" s="31">
        <f t="shared" ca="1" si="336"/>
        <v>412630957</v>
      </c>
      <c r="S505" s="1">
        <f t="shared" ca="1" si="349"/>
        <v>1</v>
      </c>
      <c r="T505" s="1">
        <f t="shared" ca="1" si="337"/>
        <v>4</v>
      </c>
      <c r="U505" s="1">
        <f t="shared" ca="1" si="344"/>
        <v>3</v>
      </c>
      <c r="V505" s="31">
        <f t="shared" ca="1" si="345"/>
        <v>412630957</v>
      </c>
    </row>
    <row r="506" spans="1:22">
      <c r="A506" s="1" t="s">
        <v>817</v>
      </c>
      <c r="D506" s="1">
        <f t="shared" ca="1" si="346"/>
        <v>0</v>
      </c>
      <c r="E506" s="1">
        <v>8</v>
      </c>
      <c r="F506" s="1">
        <v>9</v>
      </c>
      <c r="G506" s="1" t="str">
        <f t="shared" ca="1" si="335"/>
        <v>189307624</v>
      </c>
      <c r="H506" s="1" t="str">
        <f t="shared" ca="1" si="338"/>
        <v>189307624</v>
      </c>
      <c r="I506" s="1">
        <f t="shared" ca="1" si="339"/>
        <v>1</v>
      </c>
      <c r="J506" s="30">
        <f ca="1">IF(OR(M505=3,L505=2),H506,IF(OR(AND(INT(RAND()*2)=0,K505-H506&gt;=0),M505&lt;=2),H506*(-1),H506))</f>
        <v>-189307624</v>
      </c>
      <c r="K506" s="31">
        <f t="shared" ca="1" si="347"/>
        <v>1851251643</v>
      </c>
      <c r="L506" s="29">
        <f t="shared" ca="1" si="340"/>
        <v>1</v>
      </c>
      <c r="M506" s="1">
        <f t="shared" ca="1" si="348"/>
        <v>3</v>
      </c>
      <c r="N506" s="34">
        <f t="shared" ca="1" si="341"/>
        <v>-189307624</v>
      </c>
      <c r="O506" s="37" t="s">
        <v>1346</v>
      </c>
      <c r="P506" s="1" t="str">
        <f ca="1">IF(AND($I499&gt;=7,$I508&gt;=7,$I507&gt;=7),$H499,$H506)</f>
        <v>967185402</v>
      </c>
      <c r="Q506" s="31">
        <f t="shared" ca="1" si="343"/>
        <v>-967185402</v>
      </c>
      <c r="R506" s="31">
        <f t="shared" ca="1" si="336"/>
        <v>-967185402</v>
      </c>
      <c r="S506" s="1">
        <f t="shared" ca="1" si="349"/>
        <v>2</v>
      </c>
      <c r="T506" s="1">
        <f t="shared" ca="1" si="337"/>
        <v>0</v>
      </c>
      <c r="U506" s="1">
        <f t="shared" ca="1" si="344"/>
        <v>1</v>
      </c>
      <c r="V506" s="31">
        <f t="shared" ca="1" si="345"/>
        <v>-967185402</v>
      </c>
    </row>
    <row r="507" spans="1:22">
      <c r="A507" s="1" t="s">
        <v>818</v>
      </c>
      <c r="D507" s="1">
        <f t="shared" ca="1" si="346"/>
        <v>0</v>
      </c>
      <c r="E507" s="1">
        <v>9</v>
      </c>
      <c r="F507" s="1">
        <v>9</v>
      </c>
      <c r="G507" s="1" t="str">
        <f t="shared" ca="1" si="335"/>
        <v>856074391</v>
      </c>
      <c r="H507" s="1" t="str">
        <f t="shared" ca="1" si="338"/>
        <v>856074391</v>
      </c>
      <c r="I507" s="1">
        <f t="shared" ca="1" si="339"/>
        <v>8</v>
      </c>
      <c r="J507" s="30" t="str">
        <f ca="1">IF(M506=3,H507,IF(OR(AND(INT(RAND()*2)=0,K506-H507&gt;=0),M506=2),H507*(-1),H507))</f>
        <v>856074391</v>
      </c>
      <c r="K507" s="31">
        <f t="shared" ca="1" si="347"/>
        <v>2707326034</v>
      </c>
      <c r="L507" s="29">
        <f t="shared" ca="1" si="340"/>
        <v>0</v>
      </c>
      <c r="M507" s="1">
        <f t="shared" ca="1" si="348"/>
        <v>3</v>
      </c>
      <c r="N507" s="34" t="str">
        <f t="shared" ca="1" si="341"/>
        <v>856074391</v>
      </c>
      <c r="O507" s="37" t="s">
        <v>1347</v>
      </c>
      <c r="P507" s="1" t="str">
        <f ca="1">IF(AND($I499&gt;=7,$I508&gt;=7,$I507&lt;7),$H499,$H507)</f>
        <v>856074391</v>
      </c>
      <c r="Q507" s="31">
        <f t="shared" ca="1" si="343"/>
        <v>-856074391</v>
      </c>
      <c r="R507" s="31">
        <f t="shared" ca="1" si="336"/>
        <v>-856074391</v>
      </c>
      <c r="S507" s="1">
        <f t="shared" ca="1" si="349"/>
        <v>3</v>
      </c>
      <c r="T507" s="1">
        <f t="shared" ca="1" si="337"/>
        <v>0</v>
      </c>
      <c r="U507" s="1">
        <f t="shared" ca="1" si="344"/>
        <v>3</v>
      </c>
      <c r="V507" s="31">
        <f t="shared" ca="1" si="345"/>
        <v>-856074391</v>
      </c>
    </row>
    <row r="508" spans="1:22">
      <c r="A508" s="1" t="s">
        <v>819</v>
      </c>
      <c r="D508" s="1">
        <f t="shared" ca="1" si="346"/>
        <v>0</v>
      </c>
      <c r="E508" s="1">
        <v>10</v>
      </c>
      <c r="F508" s="1">
        <v>9</v>
      </c>
      <c r="G508" s="1" t="str">
        <f t="shared" ca="1" si="335"/>
        <v>745963280</v>
      </c>
      <c r="H508" s="1" t="str">
        <f t="shared" ca="1" si="338"/>
        <v>745963280</v>
      </c>
      <c r="I508" s="1">
        <f t="shared" ca="1" si="339"/>
        <v>7</v>
      </c>
      <c r="J508" s="30" t="str">
        <f ca="1">IF(M507=3,H508,IF(OR(AND(INT(RAND()*2)=0,K507-H508&gt;=0),M507=2),H508*(-1),H508))</f>
        <v>745963280</v>
      </c>
      <c r="K508" s="31">
        <f t="shared" ca="1" si="347"/>
        <v>3453289314</v>
      </c>
      <c r="L508" s="29">
        <f t="shared" ca="1" si="340"/>
        <v>0</v>
      </c>
      <c r="M508" s="1">
        <f t="shared" ca="1" si="348"/>
        <v>3</v>
      </c>
      <c r="N508" s="34" t="str">
        <f t="shared" ca="1" si="341"/>
        <v>745963280</v>
      </c>
      <c r="O508" s="37" t="s">
        <v>1348</v>
      </c>
      <c r="P508" s="1" t="str">
        <f ca="1">IF(AND($I499&gt;=7,$I508&lt;7),$H499,$H508)</f>
        <v>745963280</v>
      </c>
      <c r="Q508" s="31">
        <f t="shared" ca="1" si="343"/>
        <v>745963280</v>
      </c>
      <c r="R508" s="31">
        <f t="shared" ca="1" si="336"/>
        <v>745963280</v>
      </c>
      <c r="S508" s="1">
        <f t="shared" ca="1" si="349"/>
        <v>3</v>
      </c>
      <c r="T508" s="1">
        <f t="shared" ca="1" si="337"/>
        <v>7</v>
      </c>
      <c r="U508" s="1">
        <f t="shared" ca="1" si="344"/>
        <v>3</v>
      </c>
      <c r="V508" s="31" t="str">
        <f t="shared" ca="1" si="345"/>
        <v>345963280</v>
      </c>
    </row>
    <row r="509" spans="1:22">
      <c r="D509" s="1">
        <f ca="1">SUM(D499:D508)+D494</f>
        <v>10</v>
      </c>
      <c r="K509" s="31">
        <f t="shared" ca="1" si="347"/>
        <v>3453289314</v>
      </c>
      <c r="O509" s="37"/>
      <c r="Q509" s="31">
        <f ca="1">SUM(Q499:Q508)</f>
        <v>492218766</v>
      </c>
      <c r="R509" s="31">
        <f ca="1">SUM(R499:R508)</f>
        <v>492218766</v>
      </c>
      <c r="V509" s="31">
        <f ca="1">SUM(V499:V508)</f>
        <v>-1412337761</v>
      </c>
    </row>
    <row r="510" spans="1:22">
      <c r="O510" s="37"/>
    </row>
    <row r="511" spans="1:22">
      <c r="A511" s="22" t="s">
        <v>376</v>
      </c>
      <c r="F511" s="1" t="s">
        <v>451</v>
      </c>
      <c r="O511" s="37"/>
    </row>
    <row r="512" spans="1:22">
      <c r="F512" s="1">
        <f>MAX(F514:F523)</f>
        <v>9</v>
      </c>
      <c r="O512" s="37"/>
    </row>
    <row r="513" spans="1:22">
      <c r="A513" s="1" t="s">
        <v>440</v>
      </c>
      <c r="B513" s="1" t="s">
        <v>441</v>
      </c>
      <c r="E513" s="1" t="s">
        <v>396</v>
      </c>
      <c r="F513" s="1" t="s">
        <v>444</v>
      </c>
      <c r="G513" s="1" t="s">
        <v>337</v>
      </c>
      <c r="H513" s="1" t="s">
        <v>338</v>
      </c>
      <c r="I513" s="1" t="s">
        <v>342</v>
      </c>
      <c r="J513" s="1" t="s">
        <v>339</v>
      </c>
      <c r="K513" s="31" t="s">
        <v>343</v>
      </c>
      <c r="L513" s="27" t="s">
        <v>344</v>
      </c>
      <c r="M513" s="27" t="s">
        <v>345</v>
      </c>
      <c r="N513" s="33"/>
      <c r="O513" s="36"/>
      <c r="P513" s="17" t="s">
        <v>346</v>
      </c>
    </row>
    <row r="514" spans="1:22">
      <c r="A514" s="1" t="s">
        <v>820</v>
      </c>
      <c r="C514" s="1">
        <f ca="1">IF(C499=3,0,3)</f>
        <v>3</v>
      </c>
      <c r="D514" s="1">
        <f ca="1">IF(AND(C514=0,D509=0),1,0)</f>
        <v>0</v>
      </c>
      <c r="E514" s="1">
        <v>1</v>
      </c>
      <c r="F514" s="1">
        <v>9</v>
      </c>
      <c r="G514" s="1" t="str">
        <f t="shared" ref="G514:G523" ca="1" si="350">IF(LEFT(A514,F514)="0",INT(RAND()*9+1),LEFT(A514,F514))</f>
        <v>135420689</v>
      </c>
      <c r="H514" s="1" t="str">
        <f ca="1">IF(LEFT(G514,1)="0",RIGHT(G514,LEN(G514)-1)&amp;LEFT(G514,1),G514)</f>
        <v>135420689</v>
      </c>
      <c r="I514" s="1">
        <f ca="1">VALUE(LEFT(H514,1))</f>
        <v>1</v>
      </c>
      <c r="J514" s="1" t="str">
        <f ca="1">H514</f>
        <v>135420689</v>
      </c>
      <c r="K514" s="31" t="str">
        <f ca="1">J514</f>
        <v>135420689</v>
      </c>
      <c r="L514" s="29"/>
      <c r="M514" s="1">
        <f ca="1">C514</f>
        <v>3</v>
      </c>
      <c r="N514" s="34" t="str">
        <f ca="1">IF(D514=1,V514,J514)</f>
        <v>135420689</v>
      </c>
      <c r="O514" s="37" t="s">
        <v>1349</v>
      </c>
      <c r="P514" s="1" t="str">
        <f ca="1">IF($I514&lt;7,$H514,IF($I523&lt;7,$H523,IF($I522&lt;7,$H522,$H521)))</f>
        <v>135420689</v>
      </c>
      <c r="Q514" s="31">
        <f ca="1">IF(AND(VALUE(LEFT(P514,1))&gt;=7,S513&lt;3),P514*-1,P514*1)</f>
        <v>135420689</v>
      </c>
      <c r="R514" s="31">
        <f t="shared" ref="R514:R523" ca="1" si="351">Q514</f>
        <v>135420689</v>
      </c>
      <c r="S514" s="1">
        <f ca="1">IF(Q514&lt;0,1,0)</f>
        <v>0</v>
      </c>
      <c r="T514" s="1">
        <f t="shared" ref="T514:T523" ca="1" si="352">IF(R514&gt;=0,VALUE(LEFT(R514,1)),0)</f>
        <v>1</v>
      </c>
      <c r="U514" s="1">
        <f ca="1">INT(RAND()*4+1)</f>
        <v>4</v>
      </c>
      <c r="V514" s="31">
        <f ca="1">IF(T514&gt;=5,U514&amp;RIGHT(R514,LEN(R514)-1),R514)</f>
        <v>135420689</v>
      </c>
    </row>
    <row r="515" spans="1:22">
      <c r="A515" s="1" t="s">
        <v>821</v>
      </c>
      <c r="D515" s="1">
        <f ca="1">D514</f>
        <v>0</v>
      </c>
      <c r="E515" s="1">
        <v>2</v>
      </c>
      <c r="F515" s="1">
        <v>9</v>
      </c>
      <c r="G515" s="1" t="str">
        <f t="shared" ca="1" si="350"/>
        <v>791086245</v>
      </c>
      <c r="H515" s="1" t="str">
        <f t="shared" ref="H515:H523" ca="1" si="353">IF(LEFT(G515,1)="0",RIGHT(G515,LEN(G515)-1)&amp;LEFT(G515,1),G515)</f>
        <v>791086245</v>
      </c>
      <c r="I515" s="1">
        <f t="shared" ref="I515:I523" ca="1" si="354">VALUE(LEFT(H515,1))</f>
        <v>7</v>
      </c>
      <c r="J515" s="1" t="str">
        <f ca="1">IF(M514=3,H515,IF(L514=2,H515,IF(AND(INT(RAND()*2)=0,K514-H515&gt;=0),H515*(-1),H515)))</f>
        <v>791086245</v>
      </c>
      <c r="K515" s="31">
        <f ca="1">K514+J515</f>
        <v>926506934</v>
      </c>
      <c r="L515" s="29">
        <f t="shared" ref="L515:L523" ca="1" si="355">IF(J515&lt;0,L514+1,0)</f>
        <v>0</v>
      </c>
      <c r="M515" s="1">
        <f ca="1">IF(J515&lt;0,M514+1,M514)</f>
        <v>3</v>
      </c>
      <c r="N515" s="34" t="str">
        <f t="shared" ref="N515:N523" ca="1" si="356">IF(D515=1,V515,J515)</f>
        <v>791086245</v>
      </c>
      <c r="O515" s="37" t="s">
        <v>1350</v>
      </c>
      <c r="P515" s="1" t="str">
        <f t="shared" ref="P515:P520" ca="1" si="357">$H515</f>
        <v>791086245</v>
      </c>
      <c r="Q515" s="31">
        <f t="shared" ref="Q515:Q523" ca="1" si="358">IF(AND(VALUE(LEFT(P515,1))&gt;=7,S514&lt;3),P515*-1,P515*1)</f>
        <v>-791086245</v>
      </c>
      <c r="R515" s="31">
        <f t="shared" ca="1" si="351"/>
        <v>-791086245</v>
      </c>
      <c r="S515" s="1">
        <f ca="1">IF(Q515&lt;0,S514+1,S514)</f>
        <v>1</v>
      </c>
      <c r="T515" s="1">
        <f t="shared" ca="1" si="352"/>
        <v>0</v>
      </c>
      <c r="U515" s="1">
        <f t="shared" ref="U515:U523" ca="1" si="359">INT(RAND()*4+1)</f>
        <v>4</v>
      </c>
      <c r="V515" s="31">
        <f t="shared" ref="V515:V523" ca="1" si="360">IF(T515&gt;=5,U515&amp;RIGHT(R515,LEN(R515)-1),R515)</f>
        <v>-791086245</v>
      </c>
    </row>
    <row r="516" spans="1:22">
      <c r="A516" s="1" t="s">
        <v>822</v>
      </c>
      <c r="D516" s="1">
        <f t="shared" ref="D516:D523" ca="1" si="361">D515</f>
        <v>0</v>
      </c>
      <c r="E516" s="1">
        <v>3</v>
      </c>
      <c r="F516" s="1">
        <v>9</v>
      </c>
      <c r="G516" s="1" t="str">
        <f t="shared" ca="1" si="350"/>
        <v>246531790</v>
      </c>
      <c r="H516" s="1" t="str">
        <f t="shared" ca="1" si="353"/>
        <v>246531790</v>
      </c>
      <c r="I516" s="1">
        <f t="shared" ca="1" si="354"/>
        <v>2</v>
      </c>
      <c r="J516" s="1" t="str">
        <f ca="1">IF(M515=3,H516,IF(L515=2,H516,IF(AND(INT(RAND()*2)=0,K515-H516&gt;=0),H516*(-1),H516)))</f>
        <v>246531790</v>
      </c>
      <c r="K516" s="31">
        <f t="shared" ref="K516:K524" ca="1" si="362">K515+J516</f>
        <v>1173038724</v>
      </c>
      <c r="L516" s="29">
        <f t="shared" ca="1" si="355"/>
        <v>0</v>
      </c>
      <c r="M516" s="1">
        <f t="shared" ref="M516:M523" ca="1" si="363">IF(J516&lt;0,M515+1,M515)</f>
        <v>3</v>
      </c>
      <c r="N516" s="34" t="str">
        <f t="shared" ca="1" si="356"/>
        <v>246531790</v>
      </c>
      <c r="O516" s="37">
        <v>-246531790</v>
      </c>
      <c r="P516" s="1" t="str">
        <f t="shared" ca="1" si="357"/>
        <v>246531790</v>
      </c>
      <c r="Q516" s="31">
        <f t="shared" ca="1" si="358"/>
        <v>246531790</v>
      </c>
      <c r="R516" s="31">
        <f t="shared" ca="1" si="351"/>
        <v>246531790</v>
      </c>
      <c r="S516" s="1">
        <f t="shared" ref="S516:S523" ca="1" si="364">IF(Q516&lt;0,S515+1,S515)</f>
        <v>1</v>
      </c>
      <c r="T516" s="1">
        <f t="shared" ca="1" si="352"/>
        <v>2</v>
      </c>
      <c r="U516" s="1">
        <f t="shared" ca="1" si="359"/>
        <v>4</v>
      </c>
      <c r="V516" s="31">
        <f t="shared" ca="1" si="360"/>
        <v>246531790</v>
      </c>
    </row>
    <row r="517" spans="1:22">
      <c r="A517" s="1" t="s">
        <v>823</v>
      </c>
      <c r="D517" s="1">
        <f t="shared" ca="1" si="361"/>
        <v>0</v>
      </c>
      <c r="E517" s="1">
        <v>4</v>
      </c>
      <c r="F517" s="1">
        <v>9</v>
      </c>
      <c r="G517" s="1" t="str">
        <f t="shared" ca="1" si="350"/>
        <v>680975134</v>
      </c>
      <c r="H517" s="1" t="str">
        <f t="shared" ca="1" si="353"/>
        <v>680975134</v>
      </c>
      <c r="I517" s="1">
        <f t="shared" ca="1" si="354"/>
        <v>6</v>
      </c>
      <c r="J517" s="1" t="str">
        <f ca="1">IF(M516=3,H517,IF(L516=2,H517,IF(AND(INT(RAND()*2)=0,K516-H517&gt;=0),H517*(-1),H517)))</f>
        <v>680975134</v>
      </c>
      <c r="K517" s="31">
        <f t="shared" ca="1" si="362"/>
        <v>1854013858</v>
      </c>
      <c r="L517" s="29">
        <f t="shared" ca="1" si="355"/>
        <v>0</v>
      </c>
      <c r="M517" s="1">
        <f t="shared" ca="1" si="363"/>
        <v>3</v>
      </c>
      <c r="N517" s="34" t="str">
        <f t="shared" ca="1" si="356"/>
        <v>680975134</v>
      </c>
      <c r="O517" s="37" t="s">
        <v>1351</v>
      </c>
      <c r="P517" s="1" t="str">
        <f t="shared" ca="1" si="357"/>
        <v>680975134</v>
      </c>
      <c r="Q517" s="31">
        <f t="shared" ca="1" si="358"/>
        <v>680975134</v>
      </c>
      <c r="R517" s="31">
        <f t="shared" ca="1" si="351"/>
        <v>680975134</v>
      </c>
      <c r="S517" s="1">
        <f t="shared" ca="1" si="364"/>
        <v>1</v>
      </c>
      <c r="T517" s="1">
        <f t="shared" ca="1" si="352"/>
        <v>6</v>
      </c>
      <c r="U517" s="1">
        <f t="shared" ca="1" si="359"/>
        <v>2</v>
      </c>
      <c r="V517" s="31" t="str">
        <f t="shared" ca="1" si="360"/>
        <v>280975134</v>
      </c>
    </row>
    <row r="518" spans="1:22">
      <c r="A518" s="1" t="s">
        <v>824</v>
      </c>
      <c r="D518" s="1">
        <f t="shared" ca="1" si="361"/>
        <v>0</v>
      </c>
      <c r="E518" s="1">
        <v>5</v>
      </c>
      <c r="F518" s="1">
        <v>9</v>
      </c>
      <c r="G518" s="1" t="str">
        <f t="shared" ca="1" si="350"/>
        <v>468753912</v>
      </c>
      <c r="H518" s="1" t="str">
        <f t="shared" ca="1" si="353"/>
        <v>468753912</v>
      </c>
      <c r="I518" s="1">
        <f t="shared" ca="1" si="354"/>
        <v>4</v>
      </c>
      <c r="J518" s="30" t="str">
        <f ca="1">IF(OR(M517=3,L517=2,M517=2),H518,IF(AND(INT(RAND()*2)=0,K517-H518&gt;=0),H518*(-1),H518))</f>
        <v>468753912</v>
      </c>
      <c r="K518" s="31">
        <f t="shared" ca="1" si="362"/>
        <v>2322767770</v>
      </c>
      <c r="L518" s="29">
        <f t="shared" ca="1" si="355"/>
        <v>0</v>
      </c>
      <c r="M518" s="1">
        <f t="shared" ca="1" si="363"/>
        <v>3</v>
      </c>
      <c r="N518" s="34" t="str">
        <f t="shared" ca="1" si="356"/>
        <v>468753912</v>
      </c>
      <c r="O518" s="37" t="s">
        <v>1352</v>
      </c>
      <c r="P518" s="1" t="str">
        <f t="shared" ca="1" si="357"/>
        <v>468753912</v>
      </c>
      <c r="Q518" s="31">
        <f t="shared" ca="1" si="358"/>
        <v>468753912</v>
      </c>
      <c r="R518" s="31">
        <f t="shared" ca="1" si="351"/>
        <v>468753912</v>
      </c>
      <c r="S518" s="1">
        <f t="shared" ca="1" si="364"/>
        <v>1</v>
      </c>
      <c r="T518" s="1">
        <f t="shared" ca="1" si="352"/>
        <v>4</v>
      </c>
      <c r="U518" s="1">
        <f t="shared" ca="1" si="359"/>
        <v>2</v>
      </c>
      <c r="V518" s="31">
        <f t="shared" ca="1" si="360"/>
        <v>468753912</v>
      </c>
    </row>
    <row r="519" spans="1:22">
      <c r="A519" s="1" t="s">
        <v>825</v>
      </c>
      <c r="D519" s="1">
        <f t="shared" ca="1" si="361"/>
        <v>0</v>
      </c>
      <c r="E519" s="1">
        <v>6</v>
      </c>
      <c r="F519" s="1">
        <v>9</v>
      </c>
      <c r="G519" s="1" t="str">
        <f t="shared" ca="1" si="350"/>
        <v>357642801</v>
      </c>
      <c r="H519" s="1" t="str">
        <f t="shared" ca="1" si="353"/>
        <v>357642801</v>
      </c>
      <c r="I519" s="1">
        <f t="shared" ca="1" si="354"/>
        <v>3</v>
      </c>
      <c r="J519" s="30" t="str">
        <f ca="1">IF(OR(M518=3,L518=2,M518=2),H519,IF(AND(INT(RAND()*2)=0,K518-H519&gt;=0),H519*(-1),H519))</f>
        <v>357642801</v>
      </c>
      <c r="K519" s="31">
        <f t="shared" ca="1" si="362"/>
        <v>2680410571</v>
      </c>
      <c r="L519" s="29">
        <f t="shared" ca="1" si="355"/>
        <v>0</v>
      </c>
      <c r="M519" s="1">
        <f t="shared" ca="1" si="363"/>
        <v>3</v>
      </c>
      <c r="N519" s="34" t="str">
        <f t="shared" ca="1" si="356"/>
        <v>357642801</v>
      </c>
      <c r="O519" s="37">
        <v>-357642801</v>
      </c>
      <c r="P519" s="1" t="str">
        <f t="shared" ca="1" si="357"/>
        <v>357642801</v>
      </c>
      <c r="Q519" s="31">
        <f t="shared" ca="1" si="358"/>
        <v>357642801</v>
      </c>
      <c r="R519" s="31">
        <f t="shared" ca="1" si="351"/>
        <v>357642801</v>
      </c>
      <c r="S519" s="1">
        <f t="shared" ca="1" si="364"/>
        <v>1</v>
      </c>
      <c r="T519" s="1">
        <f t="shared" ca="1" si="352"/>
        <v>3</v>
      </c>
      <c r="U519" s="1">
        <f t="shared" ca="1" si="359"/>
        <v>1</v>
      </c>
      <c r="V519" s="31">
        <f t="shared" ca="1" si="360"/>
        <v>357642801</v>
      </c>
    </row>
    <row r="520" spans="1:22">
      <c r="A520" s="1" t="s">
        <v>826</v>
      </c>
      <c r="D520" s="1">
        <f t="shared" ca="1" si="361"/>
        <v>0</v>
      </c>
      <c r="E520" s="1">
        <v>7</v>
      </c>
      <c r="F520" s="1">
        <v>9</v>
      </c>
      <c r="G520" s="1" t="str">
        <f t="shared" ca="1" si="350"/>
        <v>024319578</v>
      </c>
      <c r="H520" s="1" t="str">
        <f t="shared" ca="1" si="353"/>
        <v>243195780</v>
      </c>
      <c r="I520" s="1">
        <f t="shared" ca="1" si="354"/>
        <v>2</v>
      </c>
      <c r="J520" s="30" t="str">
        <f ca="1">IF(OR(M519=3,L519=2,M519=2),H520,IF(AND(INT(RAND()*2)=0,K519-H520&gt;=0),H520*(-1),H520))</f>
        <v>243195780</v>
      </c>
      <c r="K520" s="31">
        <f t="shared" ca="1" si="362"/>
        <v>2923606351</v>
      </c>
      <c r="L520" s="29">
        <f t="shared" ca="1" si="355"/>
        <v>0</v>
      </c>
      <c r="M520" s="1">
        <f t="shared" ca="1" si="363"/>
        <v>3</v>
      </c>
      <c r="N520" s="34" t="str">
        <f t="shared" ca="1" si="356"/>
        <v>243195780</v>
      </c>
      <c r="O520" s="37" t="s">
        <v>1353</v>
      </c>
      <c r="P520" s="1" t="str">
        <f t="shared" ca="1" si="357"/>
        <v>243195780</v>
      </c>
      <c r="Q520" s="31">
        <f t="shared" ca="1" si="358"/>
        <v>243195780</v>
      </c>
      <c r="R520" s="31">
        <f t="shared" ca="1" si="351"/>
        <v>243195780</v>
      </c>
      <c r="S520" s="1">
        <f t="shared" ca="1" si="364"/>
        <v>1</v>
      </c>
      <c r="T520" s="1">
        <f t="shared" ca="1" si="352"/>
        <v>2</v>
      </c>
      <c r="U520" s="1">
        <f t="shared" ca="1" si="359"/>
        <v>4</v>
      </c>
      <c r="V520" s="31">
        <f t="shared" ca="1" si="360"/>
        <v>243195780</v>
      </c>
    </row>
    <row r="521" spans="1:22">
      <c r="A521" s="1" t="s">
        <v>827</v>
      </c>
      <c r="D521" s="1">
        <f t="shared" ca="1" si="361"/>
        <v>0</v>
      </c>
      <c r="E521" s="1">
        <v>8</v>
      </c>
      <c r="F521" s="1">
        <v>9</v>
      </c>
      <c r="G521" s="1" t="str">
        <f t="shared" ca="1" si="350"/>
        <v>802197356</v>
      </c>
      <c r="H521" s="1" t="str">
        <f t="shared" ca="1" si="353"/>
        <v>802197356</v>
      </c>
      <c r="I521" s="1">
        <f t="shared" ca="1" si="354"/>
        <v>8</v>
      </c>
      <c r="J521" s="30" t="str">
        <f ca="1">IF(OR(M520=3,L520=2),H521,IF(OR(AND(INT(RAND()*2)=0,K520-H521&gt;=0),M520&lt;=2),H521*(-1),H521))</f>
        <v>802197356</v>
      </c>
      <c r="K521" s="31">
        <f t="shared" ca="1" si="362"/>
        <v>3725803707</v>
      </c>
      <c r="L521" s="29">
        <f t="shared" ca="1" si="355"/>
        <v>0</v>
      </c>
      <c r="M521" s="1">
        <f t="shared" ca="1" si="363"/>
        <v>3</v>
      </c>
      <c r="N521" s="34" t="str">
        <f t="shared" ca="1" si="356"/>
        <v>802197356</v>
      </c>
      <c r="O521" s="37">
        <v>-802197356</v>
      </c>
      <c r="P521" s="1" t="str">
        <f ca="1">IF(AND($I514&gt;=7,$I523&gt;=7,$I522&gt;=7),$H514,$H521)</f>
        <v>802197356</v>
      </c>
      <c r="Q521" s="31">
        <f t="shared" ca="1" si="358"/>
        <v>-802197356</v>
      </c>
      <c r="R521" s="31">
        <f t="shared" ca="1" si="351"/>
        <v>-802197356</v>
      </c>
      <c r="S521" s="1">
        <f t="shared" ca="1" si="364"/>
        <v>2</v>
      </c>
      <c r="T521" s="1">
        <f t="shared" ca="1" si="352"/>
        <v>0</v>
      </c>
      <c r="U521" s="1">
        <f t="shared" ca="1" si="359"/>
        <v>1</v>
      </c>
      <c r="V521" s="31">
        <f t="shared" ca="1" si="360"/>
        <v>-802197356</v>
      </c>
    </row>
    <row r="522" spans="1:22">
      <c r="A522" s="1" t="s">
        <v>828</v>
      </c>
      <c r="D522" s="1">
        <f t="shared" ca="1" si="361"/>
        <v>0</v>
      </c>
      <c r="E522" s="1">
        <v>9</v>
      </c>
      <c r="F522" s="1">
        <v>9</v>
      </c>
      <c r="G522" s="1" t="str">
        <f t="shared" ca="1" si="350"/>
        <v>579864023</v>
      </c>
      <c r="H522" s="1" t="str">
        <f t="shared" ca="1" si="353"/>
        <v>579864023</v>
      </c>
      <c r="I522" s="1">
        <f t="shared" ca="1" si="354"/>
        <v>5</v>
      </c>
      <c r="J522" s="30" t="str">
        <f ca="1">IF(M521=3,H522,IF(OR(AND(INT(RAND()*2)=0,K521-H522&gt;=0),M521=2),H522*(-1),H522))</f>
        <v>579864023</v>
      </c>
      <c r="K522" s="31">
        <f t="shared" ca="1" si="362"/>
        <v>4305667730</v>
      </c>
      <c r="L522" s="29">
        <f t="shared" ca="1" si="355"/>
        <v>0</v>
      </c>
      <c r="M522" s="1">
        <f t="shared" ca="1" si="363"/>
        <v>3</v>
      </c>
      <c r="N522" s="34" t="str">
        <f t="shared" ca="1" si="356"/>
        <v>579864023</v>
      </c>
      <c r="O522" s="37" t="s">
        <v>1354</v>
      </c>
      <c r="P522" s="1" t="str">
        <f ca="1">IF(AND($I514&gt;=7,$I523&gt;=7,$I522&lt;7),$H514,$H522)</f>
        <v>579864023</v>
      </c>
      <c r="Q522" s="31">
        <f t="shared" ca="1" si="358"/>
        <v>579864023</v>
      </c>
      <c r="R522" s="31">
        <f t="shared" ca="1" si="351"/>
        <v>579864023</v>
      </c>
      <c r="S522" s="1">
        <f t="shared" ca="1" si="364"/>
        <v>2</v>
      </c>
      <c r="T522" s="1">
        <f t="shared" ca="1" si="352"/>
        <v>5</v>
      </c>
      <c r="U522" s="1">
        <f t="shared" ca="1" si="359"/>
        <v>4</v>
      </c>
      <c r="V522" s="31" t="str">
        <f t="shared" ca="1" si="360"/>
        <v>479864023</v>
      </c>
    </row>
    <row r="523" spans="1:22">
      <c r="A523" s="1" t="s">
        <v>829</v>
      </c>
      <c r="D523" s="1">
        <f t="shared" ca="1" si="361"/>
        <v>0</v>
      </c>
      <c r="E523" s="1">
        <v>10</v>
      </c>
      <c r="F523" s="1">
        <v>9</v>
      </c>
      <c r="G523" s="1" t="str">
        <f t="shared" ca="1" si="350"/>
        <v>913208467</v>
      </c>
      <c r="H523" s="1" t="str">
        <f t="shared" ca="1" si="353"/>
        <v>913208467</v>
      </c>
      <c r="I523" s="1">
        <f t="shared" ca="1" si="354"/>
        <v>9</v>
      </c>
      <c r="J523" s="30" t="str">
        <f ca="1">IF(M522=3,H523,IF(OR(AND(INT(RAND()*2)=0,K522-H523&gt;=0),M522=2),H523*(-1),H523))</f>
        <v>913208467</v>
      </c>
      <c r="K523" s="31">
        <f t="shared" ca="1" si="362"/>
        <v>5218876197</v>
      </c>
      <c r="L523" s="29">
        <f t="shared" ca="1" si="355"/>
        <v>0</v>
      </c>
      <c r="M523" s="1">
        <f t="shared" ca="1" si="363"/>
        <v>3</v>
      </c>
      <c r="N523" s="34" t="str">
        <f t="shared" ca="1" si="356"/>
        <v>913208467</v>
      </c>
      <c r="O523" s="37" t="s">
        <v>1355</v>
      </c>
      <c r="P523" s="1" t="str">
        <f ca="1">IF(AND($I514&gt;=7,$I523&lt;7),$H514,$H523)</f>
        <v>913208467</v>
      </c>
      <c r="Q523" s="31">
        <f t="shared" ca="1" si="358"/>
        <v>-913208467</v>
      </c>
      <c r="R523" s="31">
        <f t="shared" ca="1" si="351"/>
        <v>-913208467</v>
      </c>
      <c r="S523" s="1">
        <f t="shared" ca="1" si="364"/>
        <v>3</v>
      </c>
      <c r="T523" s="1">
        <f t="shared" ca="1" si="352"/>
        <v>0</v>
      </c>
      <c r="U523" s="1">
        <f t="shared" ca="1" si="359"/>
        <v>1</v>
      </c>
      <c r="V523" s="31">
        <f t="shared" ca="1" si="360"/>
        <v>-913208467</v>
      </c>
    </row>
    <row r="524" spans="1:22">
      <c r="K524" s="31">
        <f t="shared" ca="1" si="362"/>
        <v>5218876197</v>
      </c>
      <c r="O524" s="37"/>
      <c r="Q524" s="31">
        <f ca="1">SUM(Q514:Q523)</f>
        <v>205892061</v>
      </c>
      <c r="R524" s="31">
        <f ca="1">SUM(R514:R523)</f>
        <v>205892061</v>
      </c>
      <c r="V524" s="31">
        <f ca="1">SUM(V514:V523)</f>
        <v>-1054947096</v>
      </c>
    </row>
    <row r="525" spans="1:22">
      <c r="O525" s="37"/>
    </row>
    <row r="526" spans="1:22">
      <c r="A526" s="22" t="s">
        <v>377</v>
      </c>
      <c r="F526" s="1" t="s">
        <v>451</v>
      </c>
      <c r="O526" s="37"/>
    </row>
    <row r="527" spans="1:22">
      <c r="F527" s="1">
        <f>MAX(F529:F538)</f>
        <v>10</v>
      </c>
      <c r="O527" s="37"/>
    </row>
    <row r="528" spans="1:22">
      <c r="A528" s="1" t="s">
        <v>440</v>
      </c>
      <c r="B528" s="1" t="s">
        <v>441</v>
      </c>
      <c r="C528" s="28" t="s">
        <v>340</v>
      </c>
      <c r="D528" s="1" t="s">
        <v>341</v>
      </c>
      <c r="E528" s="1" t="s">
        <v>396</v>
      </c>
      <c r="F528" s="1" t="s">
        <v>444</v>
      </c>
      <c r="G528" s="1" t="s">
        <v>337</v>
      </c>
      <c r="H528" s="1" t="s">
        <v>338</v>
      </c>
      <c r="I528" s="1" t="s">
        <v>342</v>
      </c>
      <c r="J528" s="1" t="s">
        <v>339</v>
      </c>
      <c r="K528" s="31" t="s">
        <v>343</v>
      </c>
      <c r="L528" s="27" t="s">
        <v>344</v>
      </c>
      <c r="M528" s="27" t="s">
        <v>345</v>
      </c>
      <c r="N528" s="33"/>
      <c r="O528" s="36"/>
      <c r="P528" s="17" t="s">
        <v>346</v>
      </c>
    </row>
    <row r="529" spans="1:22">
      <c r="A529" s="1" t="s">
        <v>830</v>
      </c>
      <c r="C529" s="1">
        <v>3</v>
      </c>
      <c r="D529" s="1">
        <f ca="1">IF(C529=0,INT(RAND()*2),0)</f>
        <v>0</v>
      </c>
      <c r="E529" s="1">
        <v>1</v>
      </c>
      <c r="F529" s="1">
        <v>10</v>
      </c>
      <c r="G529" s="1" t="str">
        <f t="shared" ref="G529:G538" ca="1" si="365">IF(LEFT(A529,F529)="0",INT(RAND()*9+1),LEFT(A529,F529))</f>
        <v>7680154239</v>
      </c>
      <c r="H529" s="1" t="str">
        <f ca="1">IF(LEFT(G529,1)="0",RIGHT(G529,LEN(G529)-1)&amp;LEFT(G529,1),G529)</f>
        <v>7680154239</v>
      </c>
      <c r="I529" s="1">
        <f ca="1">VALUE(LEFT(H529,1))</f>
        <v>7</v>
      </c>
      <c r="J529" s="1" t="str">
        <f ca="1">H529</f>
        <v>7680154239</v>
      </c>
      <c r="K529" s="31" t="str">
        <f ca="1">J529</f>
        <v>7680154239</v>
      </c>
      <c r="L529" s="29"/>
      <c r="M529" s="1">
        <f>C529</f>
        <v>3</v>
      </c>
      <c r="N529" s="34" t="str">
        <f ca="1">IF(D529=1,V529,J529)</f>
        <v>7680154239</v>
      </c>
      <c r="O529" s="37" t="s">
        <v>830</v>
      </c>
      <c r="P529" s="1" t="str">
        <f ca="1">IF($I529&lt;7,$H529,IF($I538&lt;7,$H538,IF($I537&lt;7,$H537,$H536)))</f>
        <v>6579043128</v>
      </c>
      <c r="Q529" s="31">
        <f ca="1">IF(AND(VALUE(LEFT(P529,1))&gt;=7,S528&lt;3),P529*-1,P529*1)</f>
        <v>6579043128</v>
      </c>
      <c r="R529" s="31">
        <f t="shared" ref="R529:R538" ca="1" si="366">Q529</f>
        <v>6579043128</v>
      </c>
      <c r="S529" s="1">
        <f ca="1">IF(Q529&lt;0,1,0)</f>
        <v>0</v>
      </c>
      <c r="T529" s="1">
        <f t="shared" ref="T529:T538" ca="1" si="367">IF(R529&gt;=0,VALUE(LEFT(R529,1)),0)</f>
        <v>6</v>
      </c>
      <c r="U529" s="1">
        <f ca="1">INT(RAND()*4+1)</f>
        <v>1</v>
      </c>
      <c r="V529" s="31" t="str">
        <f ca="1">IF(T529&gt;=5,U529&amp;RIGHT(R529,LEN(R529)-1),R529)</f>
        <v>1579043128</v>
      </c>
    </row>
    <row r="530" spans="1:22">
      <c r="A530" s="1" t="s">
        <v>831</v>
      </c>
      <c r="D530" s="1">
        <f ca="1">D529</f>
        <v>0</v>
      </c>
      <c r="E530" s="1">
        <v>2</v>
      </c>
      <c r="F530" s="1">
        <v>10</v>
      </c>
      <c r="G530" s="1" t="str">
        <f t="shared" ca="1" si="365"/>
        <v>9802376451</v>
      </c>
      <c r="H530" s="1" t="str">
        <f t="shared" ref="H530:H538" ca="1" si="368">IF(LEFT(G530,1)="0",RIGHT(G530,LEN(G530)-1)&amp;LEFT(G530,1),G530)</f>
        <v>9802376451</v>
      </c>
      <c r="I530" s="1">
        <f t="shared" ref="I530:I538" ca="1" si="369">VALUE(LEFT(H530,1))</f>
        <v>9</v>
      </c>
      <c r="J530" s="1" t="str">
        <f ca="1">IF(M529=3,H530,IF(L529=2,H530,IF(AND(INT(RAND()*2)=0,K529-H530&gt;=0),H530*(-1),H530)))</f>
        <v>9802376451</v>
      </c>
      <c r="K530" s="31">
        <f ca="1">K529+J530</f>
        <v>17482530690</v>
      </c>
      <c r="L530" s="29">
        <f t="shared" ref="L530:L538" ca="1" si="370">IF(J530&lt;0,L529+1,0)</f>
        <v>0</v>
      </c>
      <c r="M530" s="1">
        <f ca="1">IF(J530&lt;0,M529+1,M529)</f>
        <v>3</v>
      </c>
      <c r="N530" s="34" t="str">
        <f t="shared" ref="N530:N538" ca="1" si="371">IF(D530=1,V530,J530)</f>
        <v>9802376451</v>
      </c>
      <c r="O530" s="37" t="s">
        <v>831</v>
      </c>
      <c r="P530" s="1" t="str">
        <f t="shared" ref="P530:P535" ca="1" si="372">$H530</f>
        <v>9802376451</v>
      </c>
      <c r="Q530" s="31">
        <f t="shared" ref="Q530:Q538" ca="1" si="373">IF(AND(VALUE(LEFT(P530,1))&gt;=7,S529&lt;3),P530*-1,P530*1)</f>
        <v>-9802376451</v>
      </c>
      <c r="R530" s="31">
        <f t="shared" ca="1" si="366"/>
        <v>-9802376451</v>
      </c>
      <c r="S530" s="1">
        <f ca="1">IF(Q530&lt;0,S529+1,S529)</f>
        <v>1</v>
      </c>
      <c r="T530" s="1">
        <f t="shared" ca="1" si="367"/>
        <v>0</v>
      </c>
      <c r="U530" s="1">
        <f t="shared" ref="U530:U538" ca="1" si="374">INT(RAND()*4+1)</f>
        <v>1</v>
      </c>
      <c r="V530" s="31">
        <f t="shared" ref="V530:V538" ca="1" si="375">IF(T530&gt;=5,U530&amp;RIGHT(R530,LEN(R530)-1),R530)</f>
        <v>-9802376451</v>
      </c>
    </row>
    <row r="531" spans="1:22">
      <c r="A531" s="1" t="s">
        <v>832</v>
      </c>
      <c r="D531" s="1">
        <f t="shared" ref="D531:D538" ca="1" si="376">D530</f>
        <v>0</v>
      </c>
      <c r="E531" s="1">
        <v>3</v>
      </c>
      <c r="F531" s="1">
        <v>10</v>
      </c>
      <c r="G531" s="1" t="str">
        <f t="shared" ca="1" si="365"/>
        <v>5468932017</v>
      </c>
      <c r="H531" s="1" t="str">
        <f t="shared" ca="1" si="368"/>
        <v>5468932017</v>
      </c>
      <c r="I531" s="1">
        <f t="shared" ca="1" si="369"/>
        <v>5</v>
      </c>
      <c r="J531" s="1" t="str">
        <f ca="1">IF(M530=3,H531,IF(L530=2,H531,IF(AND(INT(RAND()*2)=0,K530-H531&gt;=0),H531*(-1),H531)))</f>
        <v>5468932017</v>
      </c>
      <c r="K531" s="31">
        <f t="shared" ref="K531:K539" ca="1" si="377">K530+J531</f>
        <v>22951462707</v>
      </c>
      <c r="L531" s="29">
        <f t="shared" ca="1" si="370"/>
        <v>0</v>
      </c>
      <c r="M531" s="1">
        <f t="shared" ref="M531:M538" ca="1" si="378">IF(J531&lt;0,M530+1,M530)</f>
        <v>3</v>
      </c>
      <c r="N531" s="34" t="str">
        <f t="shared" ca="1" si="371"/>
        <v>5468932017</v>
      </c>
      <c r="O531" s="37" t="s">
        <v>832</v>
      </c>
      <c r="P531" s="1" t="str">
        <f t="shared" ca="1" si="372"/>
        <v>5468932017</v>
      </c>
      <c r="Q531" s="31">
        <f t="shared" ca="1" si="373"/>
        <v>5468932017</v>
      </c>
      <c r="R531" s="31">
        <f t="shared" ca="1" si="366"/>
        <v>5468932017</v>
      </c>
      <c r="S531" s="1">
        <f t="shared" ref="S531:S538" ca="1" si="379">IF(Q531&lt;0,S530+1,S530)</f>
        <v>1</v>
      </c>
      <c r="T531" s="1">
        <f t="shared" ca="1" si="367"/>
        <v>5</v>
      </c>
      <c r="U531" s="1">
        <f t="shared" ca="1" si="374"/>
        <v>3</v>
      </c>
      <c r="V531" s="31" t="str">
        <f t="shared" ca="1" si="375"/>
        <v>3468932017</v>
      </c>
    </row>
    <row r="532" spans="1:22">
      <c r="A532" s="1" t="s">
        <v>833</v>
      </c>
      <c r="D532" s="1">
        <f t="shared" ca="1" si="376"/>
        <v>0</v>
      </c>
      <c r="E532" s="1">
        <v>4</v>
      </c>
      <c r="F532" s="1">
        <v>10</v>
      </c>
      <c r="G532" s="1" t="str">
        <f t="shared" ca="1" si="365"/>
        <v>0913487562</v>
      </c>
      <c r="H532" s="1" t="str">
        <f t="shared" ca="1" si="368"/>
        <v>9134875620</v>
      </c>
      <c r="I532" s="1">
        <f t="shared" ca="1" si="369"/>
        <v>9</v>
      </c>
      <c r="J532" s="1" t="str">
        <f ca="1">IF(M531=3,H532,IF(L531=2,H532,IF(AND(INT(RAND()*2)=0,K531-H532&gt;=0),H532*(-1),H532)))</f>
        <v>9134875620</v>
      </c>
      <c r="K532" s="31">
        <f t="shared" ca="1" si="377"/>
        <v>32086338327</v>
      </c>
      <c r="L532" s="29">
        <f t="shared" ca="1" si="370"/>
        <v>0</v>
      </c>
      <c r="M532" s="1">
        <f t="shared" ca="1" si="378"/>
        <v>3</v>
      </c>
      <c r="N532" s="34" t="str">
        <f t="shared" ca="1" si="371"/>
        <v>9134875620</v>
      </c>
      <c r="O532" s="37" t="s">
        <v>1356</v>
      </c>
      <c r="P532" s="1" t="str">
        <f t="shared" ca="1" si="372"/>
        <v>9134875620</v>
      </c>
      <c r="Q532" s="31">
        <f t="shared" ca="1" si="373"/>
        <v>-9134875620</v>
      </c>
      <c r="R532" s="31">
        <f t="shared" ca="1" si="366"/>
        <v>-9134875620</v>
      </c>
      <c r="S532" s="1">
        <f t="shared" ca="1" si="379"/>
        <v>2</v>
      </c>
      <c r="T532" s="1">
        <f t="shared" ca="1" si="367"/>
        <v>0</v>
      </c>
      <c r="U532" s="1">
        <f t="shared" ca="1" si="374"/>
        <v>2</v>
      </c>
      <c r="V532" s="31">
        <f t="shared" ca="1" si="375"/>
        <v>-9134875620</v>
      </c>
    </row>
    <row r="533" spans="1:22">
      <c r="A533" s="1" t="s">
        <v>834</v>
      </c>
      <c r="D533" s="1">
        <f t="shared" ca="1" si="376"/>
        <v>0</v>
      </c>
      <c r="E533" s="1">
        <v>5</v>
      </c>
      <c r="F533" s="1">
        <v>10</v>
      </c>
      <c r="G533" s="1" t="str">
        <f t="shared" ca="1" si="365"/>
        <v>2135609784</v>
      </c>
      <c r="H533" s="1" t="str">
        <f t="shared" ca="1" si="368"/>
        <v>2135609784</v>
      </c>
      <c r="I533" s="1">
        <f t="shared" ca="1" si="369"/>
        <v>2</v>
      </c>
      <c r="J533" s="30" t="str">
        <f ca="1">IF(OR(M532=3,L532=2,M532=2),H533,IF(AND(INT(RAND()*2)=0,K532-H533&gt;=0),H533*(-1),H533))</f>
        <v>2135609784</v>
      </c>
      <c r="K533" s="31">
        <f t="shared" ca="1" si="377"/>
        <v>34221948111</v>
      </c>
      <c r="L533" s="29">
        <f t="shared" ca="1" si="370"/>
        <v>0</v>
      </c>
      <c r="M533" s="1">
        <f t="shared" ca="1" si="378"/>
        <v>3</v>
      </c>
      <c r="N533" s="34" t="str">
        <f t="shared" ca="1" si="371"/>
        <v>2135609784</v>
      </c>
      <c r="O533" s="37" t="s">
        <v>834</v>
      </c>
      <c r="P533" s="1" t="str">
        <f t="shared" ca="1" si="372"/>
        <v>2135609784</v>
      </c>
      <c r="Q533" s="31">
        <f t="shared" ca="1" si="373"/>
        <v>2135609784</v>
      </c>
      <c r="R533" s="31">
        <f t="shared" ca="1" si="366"/>
        <v>2135609784</v>
      </c>
      <c r="S533" s="1">
        <f t="shared" ca="1" si="379"/>
        <v>2</v>
      </c>
      <c r="T533" s="1">
        <f t="shared" ca="1" si="367"/>
        <v>2</v>
      </c>
      <c r="U533" s="1">
        <f t="shared" ca="1" si="374"/>
        <v>3</v>
      </c>
      <c r="V533" s="31">
        <f t="shared" ca="1" si="375"/>
        <v>2135609784</v>
      </c>
    </row>
    <row r="534" spans="1:22">
      <c r="A534" s="1" t="s">
        <v>835</v>
      </c>
      <c r="D534" s="1">
        <f t="shared" ca="1" si="376"/>
        <v>0</v>
      </c>
      <c r="E534" s="1">
        <v>6</v>
      </c>
      <c r="F534" s="1">
        <v>10</v>
      </c>
      <c r="G534" s="1" t="str">
        <f t="shared" ca="1" si="365"/>
        <v>8791265340</v>
      </c>
      <c r="H534" s="1" t="str">
        <f t="shared" ca="1" si="368"/>
        <v>8791265340</v>
      </c>
      <c r="I534" s="1">
        <f t="shared" ca="1" si="369"/>
        <v>8</v>
      </c>
      <c r="J534" s="30" t="str">
        <f ca="1">IF(OR(M533=3,L533=2,M533=2),H534,IF(AND(INT(RAND()*2)=0,K533-H534&gt;=0),H534*(-1),H534))</f>
        <v>8791265340</v>
      </c>
      <c r="K534" s="31">
        <f t="shared" ca="1" si="377"/>
        <v>43013213451</v>
      </c>
      <c r="L534" s="29">
        <f t="shared" ca="1" si="370"/>
        <v>0</v>
      </c>
      <c r="M534" s="1">
        <f t="shared" ca="1" si="378"/>
        <v>3</v>
      </c>
      <c r="N534" s="34" t="str">
        <f t="shared" ca="1" si="371"/>
        <v>8791265340</v>
      </c>
      <c r="O534" s="37" t="s">
        <v>835</v>
      </c>
      <c r="P534" s="1" t="str">
        <f t="shared" ca="1" si="372"/>
        <v>8791265340</v>
      </c>
      <c r="Q534" s="31">
        <f t="shared" ca="1" si="373"/>
        <v>-8791265340</v>
      </c>
      <c r="R534" s="31">
        <f t="shared" ca="1" si="366"/>
        <v>-8791265340</v>
      </c>
      <c r="S534" s="1">
        <f t="shared" ca="1" si="379"/>
        <v>3</v>
      </c>
      <c r="T534" s="1">
        <f t="shared" ca="1" si="367"/>
        <v>0</v>
      </c>
      <c r="U534" s="1">
        <f t="shared" ca="1" si="374"/>
        <v>1</v>
      </c>
      <c r="V534" s="31">
        <f t="shared" ca="1" si="375"/>
        <v>-8791265340</v>
      </c>
    </row>
    <row r="535" spans="1:22">
      <c r="A535" s="1" t="s">
        <v>836</v>
      </c>
      <c r="D535" s="1">
        <f t="shared" ca="1" si="376"/>
        <v>0</v>
      </c>
      <c r="E535" s="1">
        <v>7</v>
      </c>
      <c r="F535" s="1">
        <v>10</v>
      </c>
      <c r="G535" s="1" t="str">
        <f t="shared" ca="1" si="365"/>
        <v>4357821906</v>
      </c>
      <c r="H535" s="1" t="str">
        <f t="shared" ca="1" si="368"/>
        <v>4357821906</v>
      </c>
      <c r="I535" s="1">
        <f t="shared" ca="1" si="369"/>
        <v>4</v>
      </c>
      <c r="J535" s="30" t="str">
        <f ca="1">IF(OR(M534=3,L534=2,M534=2),H535,IF(AND(INT(RAND()*2)=0,K534-H535&gt;=0),H535*(-1),H535))</f>
        <v>4357821906</v>
      </c>
      <c r="K535" s="31">
        <f t="shared" ca="1" si="377"/>
        <v>47371035357</v>
      </c>
      <c r="L535" s="29">
        <f t="shared" ca="1" si="370"/>
        <v>0</v>
      </c>
      <c r="M535" s="1">
        <f t="shared" ca="1" si="378"/>
        <v>3</v>
      </c>
      <c r="N535" s="34" t="str">
        <f t="shared" ca="1" si="371"/>
        <v>4357821906</v>
      </c>
      <c r="O535" s="37" t="s">
        <v>836</v>
      </c>
      <c r="P535" s="1" t="str">
        <f t="shared" ca="1" si="372"/>
        <v>4357821906</v>
      </c>
      <c r="Q535" s="31">
        <f t="shared" ca="1" si="373"/>
        <v>4357821906</v>
      </c>
      <c r="R535" s="31">
        <f t="shared" ca="1" si="366"/>
        <v>4357821906</v>
      </c>
      <c r="S535" s="1">
        <f t="shared" ca="1" si="379"/>
        <v>3</v>
      </c>
      <c r="T535" s="1">
        <f t="shared" ca="1" si="367"/>
        <v>4</v>
      </c>
      <c r="U535" s="1">
        <f t="shared" ca="1" si="374"/>
        <v>3</v>
      </c>
      <c r="V535" s="31">
        <f t="shared" ca="1" si="375"/>
        <v>4357821906</v>
      </c>
    </row>
    <row r="536" spans="1:22">
      <c r="A536" s="1" t="s">
        <v>837</v>
      </c>
      <c r="D536" s="1">
        <f t="shared" ca="1" si="376"/>
        <v>0</v>
      </c>
      <c r="E536" s="1">
        <v>8</v>
      </c>
      <c r="F536" s="1">
        <v>10</v>
      </c>
      <c r="G536" s="1" t="str">
        <f t="shared" ca="1" si="365"/>
        <v>1024598673</v>
      </c>
      <c r="H536" s="1" t="str">
        <f t="shared" ca="1" si="368"/>
        <v>1024598673</v>
      </c>
      <c r="I536" s="1">
        <f t="shared" ca="1" si="369"/>
        <v>1</v>
      </c>
      <c r="J536" s="30" t="str">
        <f ca="1">IF(OR(M535=3,L535=2),H536,IF(OR(AND(INT(RAND()*2)=0,K535-H536&gt;=0),M535&lt;=2),H536*(-1),H536))</f>
        <v>1024598673</v>
      </c>
      <c r="K536" s="31">
        <f t="shared" ca="1" si="377"/>
        <v>48395634030</v>
      </c>
      <c r="L536" s="29">
        <f t="shared" ca="1" si="370"/>
        <v>0</v>
      </c>
      <c r="M536" s="1">
        <f t="shared" ca="1" si="378"/>
        <v>3</v>
      </c>
      <c r="N536" s="34" t="str">
        <f t="shared" ca="1" si="371"/>
        <v>1024598673</v>
      </c>
      <c r="O536" s="37" t="s">
        <v>837</v>
      </c>
      <c r="P536" s="1" t="str">
        <f ca="1">IF(AND($I529&gt;=7,$I538&gt;=7,$I537&gt;=7),$H529,$H536)</f>
        <v>1024598673</v>
      </c>
      <c r="Q536" s="31">
        <f t="shared" ca="1" si="373"/>
        <v>1024598673</v>
      </c>
      <c r="R536" s="31">
        <f t="shared" ca="1" si="366"/>
        <v>1024598673</v>
      </c>
      <c r="S536" s="1">
        <f t="shared" ca="1" si="379"/>
        <v>3</v>
      </c>
      <c r="T536" s="1">
        <f t="shared" ca="1" si="367"/>
        <v>1</v>
      </c>
      <c r="U536" s="1">
        <f t="shared" ca="1" si="374"/>
        <v>2</v>
      </c>
      <c r="V536" s="31">
        <f t="shared" ca="1" si="375"/>
        <v>1024598673</v>
      </c>
    </row>
    <row r="537" spans="1:22">
      <c r="A537" s="1" t="s">
        <v>838</v>
      </c>
      <c r="D537" s="1">
        <f t="shared" ca="1" si="376"/>
        <v>0</v>
      </c>
      <c r="E537" s="1">
        <v>9</v>
      </c>
      <c r="F537" s="1">
        <v>10</v>
      </c>
      <c r="G537" s="1" t="str">
        <f t="shared" ca="1" si="365"/>
        <v>3246710895</v>
      </c>
      <c r="H537" s="1" t="str">
        <f t="shared" ca="1" si="368"/>
        <v>3246710895</v>
      </c>
      <c r="I537" s="1">
        <f t="shared" ca="1" si="369"/>
        <v>3</v>
      </c>
      <c r="J537" s="30" t="str">
        <f ca="1">IF(M536=3,H537,IF(OR(AND(INT(RAND()*2)=0,K536-H537&gt;=0),M536=2),H537*(-1),H537))</f>
        <v>3246710895</v>
      </c>
      <c r="K537" s="31">
        <f t="shared" ca="1" si="377"/>
        <v>51642344925</v>
      </c>
      <c r="L537" s="29">
        <f t="shared" ca="1" si="370"/>
        <v>0</v>
      </c>
      <c r="M537" s="1">
        <f t="shared" ca="1" si="378"/>
        <v>3</v>
      </c>
      <c r="N537" s="34" t="str">
        <f t="shared" ca="1" si="371"/>
        <v>3246710895</v>
      </c>
      <c r="O537" s="37" t="s">
        <v>838</v>
      </c>
      <c r="P537" s="1" t="str">
        <f ca="1">IF(AND($I529&gt;=7,$I538&gt;=7,$I537&lt;7),$H529,$H537)</f>
        <v>3246710895</v>
      </c>
      <c r="Q537" s="31">
        <f t="shared" ca="1" si="373"/>
        <v>3246710895</v>
      </c>
      <c r="R537" s="31">
        <f t="shared" ca="1" si="366"/>
        <v>3246710895</v>
      </c>
      <c r="S537" s="1">
        <f t="shared" ca="1" si="379"/>
        <v>3</v>
      </c>
      <c r="T537" s="1">
        <f t="shared" ca="1" si="367"/>
        <v>3</v>
      </c>
      <c r="U537" s="1">
        <f t="shared" ca="1" si="374"/>
        <v>4</v>
      </c>
      <c r="V537" s="31">
        <f t="shared" ca="1" si="375"/>
        <v>3246710895</v>
      </c>
    </row>
    <row r="538" spans="1:22">
      <c r="A538" s="1" t="s">
        <v>839</v>
      </c>
      <c r="D538" s="1">
        <f t="shared" ca="1" si="376"/>
        <v>0</v>
      </c>
      <c r="E538" s="1">
        <v>10</v>
      </c>
      <c r="F538" s="1">
        <v>10</v>
      </c>
      <c r="G538" s="1" t="str">
        <f t="shared" ca="1" si="365"/>
        <v>6579043128</v>
      </c>
      <c r="H538" s="1" t="str">
        <f t="shared" ca="1" si="368"/>
        <v>6579043128</v>
      </c>
      <c r="I538" s="1">
        <f t="shared" ca="1" si="369"/>
        <v>6</v>
      </c>
      <c r="J538" s="30" t="str">
        <f ca="1">IF(M537=3,H538,IF(OR(AND(INT(RAND()*2)=0,K537-H538&gt;=0),M537=2),H538*(-1),H538))</f>
        <v>6579043128</v>
      </c>
      <c r="K538" s="31">
        <f t="shared" ca="1" si="377"/>
        <v>58221388053</v>
      </c>
      <c r="L538" s="29">
        <f t="shared" ca="1" si="370"/>
        <v>0</v>
      </c>
      <c r="M538" s="1">
        <f t="shared" ca="1" si="378"/>
        <v>3</v>
      </c>
      <c r="N538" s="34" t="str">
        <f t="shared" ca="1" si="371"/>
        <v>6579043128</v>
      </c>
      <c r="O538" s="37" t="s">
        <v>839</v>
      </c>
      <c r="P538" s="1" t="str">
        <f ca="1">IF(AND($I529&gt;=7,$I538&lt;7),$H529,$H538)</f>
        <v>7680154239</v>
      </c>
      <c r="Q538" s="31">
        <f t="shared" ca="1" si="373"/>
        <v>7680154239</v>
      </c>
      <c r="R538" s="31">
        <f t="shared" ca="1" si="366"/>
        <v>7680154239</v>
      </c>
      <c r="S538" s="1">
        <f t="shared" ca="1" si="379"/>
        <v>3</v>
      </c>
      <c r="T538" s="1">
        <f t="shared" ca="1" si="367"/>
        <v>7</v>
      </c>
      <c r="U538" s="1">
        <f t="shared" ca="1" si="374"/>
        <v>1</v>
      </c>
      <c r="V538" s="31" t="str">
        <f t="shared" ca="1" si="375"/>
        <v>1680154239</v>
      </c>
    </row>
    <row r="539" spans="1:22">
      <c r="D539" s="1">
        <f ca="1">SUM(D529:D538)</f>
        <v>0</v>
      </c>
      <c r="K539" s="31">
        <f t="shared" ca="1" si="377"/>
        <v>58221388053</v>
      </c>
      <c r="O539" s="37"/>
      <c r="Q539" s="31">
        <f ca="1">SUM(Q529:Q538)</f>
        <v>2764353231</v>
      </c>
      <c r="R539" s="31">
        <f ca="1">SUM(R529:R538)</f>
        <v>2764353231</v>
      </c>
      <c r="V539" s="31">
        <f ca="1">SUM(V529:V538)</f>
        <v>-16963776153</v>
      </c>
    </row>
    <row r="540" spans="1:22">
      <c r="O540" s="37"/>
    </row>
    <row r="541" spans="1:22">
      <c r="A541" s="22" t="s">
        <v>378</v>
      </c>
      <c r="F541" s="1" t="s">
        <v>451</v>
      </c>
      <c r="O541" s="37"/>
    </row>
    <row r="542" spans="1:22">
      <c r="F542" s="1">
        <f>MAX(F544:F553)</f>
        <v>10</v>
      </c>
      <c r="O542" s="37"/>
    </row>
    <row r="543" spans="1:22">
      <c r="A543" s="1" t="s">
        <v>440</v>
      </c>
      <c r="B543" s="1" t="s">
        <v>441</v>
      </c>
      <c r="E543" s="1" t="s">
        <v>396</v>
      </c>
      <c r="F543" s="1" t="s">
        <v>444</v>
      </c>
      <c r="G543" s="1" t="s">
        <v>337</v>
      </c>
      <c r="H543" s="1" t="s">
        <v>338</v>
      </c>
      <c r="I543" s="1" t="s">
        <v>342</v>
      </c>
      <c r="J543" s="1" t="s">
        <v>339</v>
      </c>
      <c r="K543" s="31" t="s">
        <v>343</v>
      </c>
      <c r="L543" s="27" t="s">
        <v>344</v>
      </c>
      <c r="M543" s="27" t="s">
        <v>345</v>
      </c>
      <c r="N543" s="33"/>
      <c r="O543" s="36"/>
      <c r="P543" s="17" t="s">
        <v>346</v>
      </c>
    </row>
    <row r="544" spans="1:22">
      <c r="A544" s="1" t="s">
        <v>840</v>
      </c>
      <c r="C544" s="1">
        <f ca="1">IF(INT(RAND()*2)=0,0,3)</f>
        <v>3</v>
      </c>
      <c r="D544" s="1">
        <f ca="1">IF(AND(C544=0,D539=0),INT(RAND()*2),0)</f>
        <v>0</v>
      </c>
      <c r="E544" s="1">
        <v>1</v>
      </c>
      <c r="F544" s="1">
        <v>10</v>
      </c>
      <c r="G544" s="1" t="str">
        <f t="shared" ref="G544:G553" ca="1" si="380">IF(LEFT(A544,F544)="0",INT(RAND()*9+1),LEFT(A544,F544))</f>
        <v>5672981340</v>
      </c>
      <c r="H544" s="1" t="str">
        <f ca="1">IF(LEFT(G544,1)="0",RIGHT(G544,LEN(G544)-1)&amp;LEFT(G544,1),G544)</f>
        <v>5672981340</v>
      </c>
      <c r="I544" s="1">
        <f ca="1">VALUE(LEFT(H544,1))</f>
        <v>5</v>
      </c>
      <c r="J544" s="1" t="str">
        <f ca="1">H544</f>
        <v>5672981340</v>
      </c>
      <c r="K544" s="31" t="str">
        <f ca="1">J544</f>
        <v>5672981340</v>
      </c>
      <c r="L544" s="29"/>
      <c r="M544" s="1">
        <f ca="1">C544</f>
        <v>3</v>
      </c>
      <c r="N544" s="34" t="str">
        <f ca="1">IF(D544=1,V544,J544)</f>
        <v>5672981340</v>
      </c>
      <c r="O544" s="37" t="s">
        <v>1357</v>
      </c>
      <c r="P544" s="1" t="str">
        <f ca="1">IF($I544&lt;7,$H544,IF($I553&lt;7,$H553,IF($I552&lt;7,$H552,$H551)))</f>
        <v>5672981340</v>
      </c>
      <c r="Q544" s="31">
        <f ca="1">IF(AND(VALUE(LEFT(P544,1))&gt;=7,S543&lt;3),P544*-1,P544*1)</f>
        <v>5672981340</v>
      </c>
      <c r="R544" s="31">
        <f t="shared" ref="R544:R553" ca="1" si="381">Q544</f>
        <v>5672981340</v>
      </c>
      <c r="S544" s="1">
        <f ca="1">IF(Q544&lt;0,1,0)</f>
        <v>0</v>
      </c>
      <c r="T544" s="1">
        <f t="shared" ref="T544:T553" ca="1" si="382">IF(R544&gt;=0,VALUE(LEFT(R544,1)),0)</f>
        <v>5</v>
      </c>
      <c r="U544" s="1">
        <f ca="1">INT(RAND()*4+1)</f>
        <v>2</v>
      </c>
      <c r="V544" s="31" t="str">
        <f ca="1">IF(T544&gt;=5,U544&amp;RIGHT(R544,LEN(R544)-1),R544)</f>
        <v>2672981340</v>
      </c>
    </row>
    <row r="545" spans="1:22">
      <c r="A545" s="1" t="s">
        <v>841</v>
      </c>
      <c r="D545" s="1">
        <f ca="1">D544</f>
        <v>0</v>
      </c>
      <c r="E545" s="1">
        <v>2</v>
      </c>
      <c r="F545" s="1">
        <v>10</v>
      </c>
      <c r="G545" s="1" t="str">
        <f t="shared" ca="1" si="380"/>
        <v>4561870239</v>
      </c>
      <c r="H545" s="1" t="str">
        <f t="shared" ref="H545:H553" ca="1" si="383">IF(LEFT(G545,1)="0",RIGHT(G545,LEN(G545)-1)&amp;LEFT(G545,1),G545)</f>
        <v>4561870239</v>
      </c>
      <c r="I545" s="1">
        <f t="shared" ref="I545:I553" ca="1" si="384">VALUE(LEFT(H545,1))</f>
        <v>4</v>
      </c>
      <c r="J545" s="1" t="str">
        <f ca="1">IF(M544=3,H545,IF(L544=2,H545,IF(AND(INT(RAND()*2)=0,K544-H545&gt;=0),H545*(-1),H545)))</f>
        <v>4561870239</v>
      </c>
      <c r="K545" s="31">
        <f ca="1">K544+J545</f>
        <v>10234851579</v>
      </c>
      <c r="L545" s="29">
        <f t="shared" ref="L545:L553" ca="1" si="385">IF(J545&lt;0,L544+1,0)</f>
        <v>0</v>
      </c>
      <c r="M545" s="1">
        <f ca="1">IF(J545&lt;0,M544+1,M544)</f>
        <v>3</v>
      </c>
      <c r="N545" s="34" t="str">
        <f t="shared" ref="N545:N553" ca="1" si="386">IF(D545=1,V545,J545)</f>
        <v>4561870239</v>
      </c>
      <c r="O545" s="37">
        <v>4561870239</v>
      </c>
      <c r="P545" s="1" t="str">
        <f t="shared" ref="P545:P550" ca="1" si="387">$H545</f>
        <v>4561870239</v>
      </c>
      <c r="Q545" s="31">
        <f t="shared" ref="Q545:Q553" ca="1" si="388">IF(AND(VALUE(LEFT(P545,1))&gt;=7,S544&lt;3),P545*-1,P545*1)</f>
        <v>4561870239</v>
      </c>
      <c r="R545" s="31">
        <f t="shared" ca="1" si="381"/>
        <v>4561870239</v>
      </c>
      <c r="S545" s="1">
        <f ca="1">IF(Q545&lt;0,S544+1,S544)</f>
        <v>0</v>
      </c>
      <c r="T545" s="1">
        <f t="shared" ca="1" si="382"/>
        <v>4</v>
      </c>
      <c r="U545" s="1">
        <f t="shared" ref="U545:U553" ca="1" si="389">INT(RAND()*4+1)</f>
        <v>3</v>
      </c>
      <c r="V545" s="31">
        <f t="shared" ref="V545:V553" ca="1" si="390">IF(T545&gt;=5,U545&amp;RIGHT(R545,LEN(R545)-1),R545)</f>
        <v>4561870239</v>
      </c>
    </row>
    <row r="546" spans="1:22">
      <c r="A546" s="1" t="s">
        <v>842</v>
      </c>
      <c r="D546" s="1">
        <f t="shared" ref="D546:D553" ca="1" si="391">D545</f>
        <v>0</v>
      </c>
      <c r="E546" s="1">
        <v>3</v>
      </c>
      <c r="F546" s="1">
        <v>10</v>
      </c>
      <c r="G546" s="1" t="str">
        <f t="shared" ca="1" si="380"/>
        <v>3450769128</v>
      </c>
      <c r="H546" s="1" t="str">
        <f t="shared" ca="1" si="383"/>
        <v>3450769128</v>
      </c>
      <c r="I546" s="1">
        <f t="shared" ca="1" si="384"/>
        <v>3</v>
      </c>
      <c r="J546" s="1" t="str">
        <f ca="1">IF(M545=3,H546,IF(L545=2,H546,IF(AND(INT(RAND()*2)=0,K545-H546&gt;=0),H546*(-1),H546)))</f>
        <v>3450769128</v>
      </c>
      <c r="K546" s="31">
        <f t="shared" ref="K546:K554" ca="1" si="392">K545+J546</f>
        <v>13685620707</v>
      </c>
      <c r="L546" s="29">
        <f t="shared" ca="1" si="385"/>
        <v>0</v>
      </c>
      <c r="M546" s="1">
        <f t="shared" ref="M546:M553" ca="1" si="393">IF(J546&lt;0,M545+1,M545)</f>
        <v>3</v>
      </c>
      <c r="N546" s="34" t="str">
        <f t="shared" ca="1" si="386"/>
        <v>3450769128</v>
      </c>
      <c r="O546" s="37">
        <v>3450769128</v>
      </c>
      <c r="P546" s="1" t="str">
        <f t="shared" ca="1" si="387"/>
        <v>3450769128</v>
      </c>
      <c r="Q546" s="31">
        <f t="shared" ca="1" si="388"/>
        <v>3450769128</v>
      </c>
      <c r="R546" s="31">
        <f t="shared" ca="1" si="381"/>
        <v>3450769128</v>
      </c>
      <c r="S546" s="1">
        <f t="shared" ref="S546:S553" ca="1" si="394">IF(Q546&lt;0,S545+1,S545)</f>
        <v>0</v>
      </c>
      <c r="T546" s="1">
        <f t="shared" ca="1" si="382"/>
        <v>3</v>
      </c>
      <c r="U546" s="1">
        <f t="shared" ca="1" si="389"/>
        <v>1</v>
      </c>
      <c r="V546" s="31">
        <f t="shared" ca="1" si="390"/>
        <v>3450769128</v>
      </c>
    </row>
    <row r="547" spans="1:22">
      <c r="A547" s="1" t="s">
        <v>843</v>
      </c>
      <c r="D547" s="1">
        <f t="shared" ca="1" si="391"/>
        <v>0</v>
      </c>
      <c r="E547" s="1">
        <v>4</v>
      </c>
      <c r="F547" s="1">
        <v>10</v>
      </c>
      <c r="G547" s="1" t="str">
        <f t="shared" ca="1" si="380"/>
        <v>8905214673</v>
      </c>
      <c r="H547" s="1" t="str">
        <f t="shared" ca="1" si="383"/>
        <v>8905214673</v>
      </c>
      <c r="I547" s="1">
        <f t="shared" ca="1" si="384"/>
        <v>8</v>
      </c>
      <c r="J547" s="1" t="str">
        <f ca="1">IF(M546=3,H547,IF(L546=2,H547,IF(AND(INT(RAND()*2)=0,K546-H547&gt;=0),H547*(-1),H547)))</f>
        <v>8905214673</v>
      </c>
      <c r="K547" s="31">
        <f t="shared" ca="1" si="392"/>
        <v>22590835380</v>
      </c>
      <c r="L547" s="29">
        <f t="shared" ca="1" si="385"/>
        <v>0</v>
      </c>
      <c r="M547" s="1">
        <f t="shared" ca="1" si="393"/>
        <v>3</v>
      </c>
      <c r="N547" s="34" t="str">
        <f t="shared" ca="1" si="386"/>
        <v>8905214673</v>
      </c>
      <c r="O547" s="37">
        <v>-8905214673</v>
      </c>
      <c r="P547" s="1" t="str">
        <f t="shared" ca="1" si="387"/>
        <v>8905214673</v>
      </c>
      <c r="Q547" s="31">
        <f t="shared" ca="1" si="388"/>
        <v>-8905214673</v>
      </c>
      <c r="R547" s="31">
        <f t="shared" ca="1" si="381"/>
        <v>-8905214673</v>
      </c>
      <c r="S547" s="1">
        <f t="shared" ca="1" si="394"/>
        <v>1</v>
      </c>
      <c r="T547" s="1">
        <f t="shared" ca="1" si="382"/>
        <v>0</v>
      </c>
      <c r="U547" s="1">
        <f t="shared" ca="1" si="389"/>
        <v>2</v>
      </c>
      <c r="V547" s="31">
        <f t="shared" ca="1" si="390"/>
        <v>-8905214673</v>
      </c>
    </row>
    <row r="548" spans="1:22">
      <c r="A548" s="1" t="s">
        <v>844</v>
      </c>
      <c r="D548" s="1">
        <f t="shared" ca="1" si="391"/>
        <v>0</v>
      </c>
      <c r="E548" s="1">
        <v>5</v>
      </c>
      <c r="F548" s="1">
        <v>10</v>
      </c>
      <c r="G548" s="1" t="str">
        <f t="shared" ca="1" si="380"/>
        <v>2349658017</v>
      </c>
      <c r="H548" s="1" t="str">
        <f t="shared" ca="1" si="383"/>
        <v>2349658017</v>
      </c>
      <c r="I548" s="1">
        <f t="shared" ca="1" si="384"/>
        <v>2</v>
      </c>
      <c r="J548" s="30" t="str">
        <f ca="1">IF(OR(M547=3,L547=2,M547=2),H548,IF(AND(INT(RAND()*2)=0,K547-H548&gt;=0),H548*(-1),H548))</f>
        <v>2349658017</v>
      </c>
      <c r="K548" s="31">
        <f t="shared" ca="1" si="392"/>
        <v>24940493397</v>
      </c>
      <c r="L548" s="29">
        <f t="shared" ca="1" si="385"/>
        <v>0</v>
      </c>
      <c r="M548" s="1">
        <f t="shared" ca="1" si="393"/>
        <v>3</v>
      </c>
      <c r="N548" s="34" t="str">
        <f t="shared" ca="1" si="386"/>
        <v>2349658017</v>
      </c>
      <c r="O548" s="37">
        <v>2349658017</v>
      </c>
      <c r="P548" s="1" t="str">
        <f t="shared" ca="1" si="387"/>
        <v>2349658017</v>
      </c>
      <c r="Q548" s="31">
        <f t="shared" ca="1" si="388"/>
        <v>2349658017</v>
      </c>
      <c r="R548" s="31">
        <f t="shared" ca="1" si="381"/>
        <v>2349658017</v>
      </c>
      <c r="S548" s="1">
        <f t="shared" ca="1" si="394"/>
        <v>1</v>
      </c>
      <c r="T548" s="1">
        <f t="shared" ca="1" si="382"/>
        <v>2</v>
      </c>
      <c r="U548" s="1">
        <f t="shared" ca="1" si="389"/>
        <v>4</v>
      </c>
      <c r="V548" s="31">
        <f t="shared" ca="1" si="390"/>
        <v>2349658017</v>
      </c>
    </row>
    <row r="549" spans="1:22">
      <c r="A549" s="1" t="s">
        <v>845</v>
      </c>
      <c r="D549" s="1">
        <f t="shared" ca="1" si="391"/>
        <v>0</v>
      </c>
      <c r="E549" s="1">
        <v>6</v>
      </c>
      <c r="F549" s="1">
        <v>10</v>
      </c>
      <c r="G549" s="1" t="str">
        <f t="shared" ca="1" si="380"/>
        <v>0127436895</v>
      </c>
      <c r="H549" s="1" t="str">
        <f t="shared" ca="1" si="383"/>
        <v>1274368950</v>
      </c>
      <c r="I549" s="1">
        <f t="shared" ca="1" si="384"/>
        <v>1</v>
      </c>
      <c r="J549" s="30" t="str">
        <f ca="1">IF(OR(M548=3,L548=2,M548=2),H549,IF(AND(INT(RAND()*2)=0,K548-H549&gt;=0),H549*(-1),H549))</f>
        <v>1274368950</v>
      </c>
      <c r="K549" s="31">
        <f t="shared" ca="1" si="392"/>
        <v>26214862347</v>
      </c>
      <c r="L549" s="29">
        <f t="shared" ca="1" si="385"/>
        <v>0</v>
      </c>
      <c r="M549" s="1">
        <f t="shared" ca="1" si="393"/>
        <v>3</v>
      </c>
      <c r="N549" s="34" t="str">
        <f t="shared" ca="1" si="386"/>
        <v>1274368950</v>
      </c>
      <c r="O549" s="37">
        <v>1274368950</v>
      </c>
      <c r="P549" s="1" t="str">
        <f t="shared" ca="1" si="387"/>
        <v>1274368950</v>
      </c>
      <c r="Q549" s="31">
        <f t="shared" ca="1" si="388"/>
        <v>1274368950</v>
      </c>
      <c r="R549" s="31">
        <f t="shared" ca="1" si="381"/>
        <v>1274368950</v>
      </c>
      <c r="S549" s="1">
        <f t="shared" ca="1" si="394"/>
        <v>1</v>
      </c>
      <c r="T549" s="1">
        <f t="shared" ca="1" si="382"/>
        <v>1</v>
      </c>
      <c r="U549" s="1">
        <f t="shared" ca="1" si="389"/>
        <v>4</v>
      </c>
      <c r="V549" s="31">
        <f t="shared" ca="1" si="390"/>
        <v>1274368950</v>
      </c>
    </row>
    <row r="550" spans="1:22">
      <c r="A550" s="1" t="s">
        <v>846</v>
      </c>
      <c r="D550" s="1">
        <f t="shared" ca="1" si="391"/>
        <v>0</v>
      </c>
      <c r="E550" s="1">
        <v>7</v>
      </c>
      <c r="F550" s="1">
        <v>10</v>
      </c>
      <c r="G550" s="1" t="str">
        <f t="shared" ca="1" si="380"/>
        <v>1238547906</v>
      </c>
      <c r="H550" s="1" t="str">
        <f t="shared" ca="1" si="383"/>
        <v>1238547906</v>
      </c>
      <c r="I550" s="1">
        <f t="shared" ca="1" si="384"/>
        <v>1</v>
      </c>
      <c r="J550" s="30" t="str">
        <f ca="1">IF(OR(M549=3,L549=2,M549=2),H550,IF(AND(INT(RAND()*2)=0,K549-H550&gt;=0),H550*(-1),H550))</f>
        <v>1238547906</v>
      </c>
      <c r="K550" s="31">
        <f t="shared" ca="1" si="392"/>
        <v>27453410253</v>
      </c>
      <c r="L550" s="29">
        <f t="shared" ca="1" si="385"/>
        <v>0</v>
      </c>
      <c r="M550" s="1">
        <f t="shared" ca="1" si="393"/>
        <v>3</v>
      </c>
      <c r="N550" s="34" t="str">
        <f t="shared" ca="1" si="386"/>
        <v>1238547906</v>
      </c>
      <c r="O550" s="37">
        <v>1238547906</v>
      </c>
      <c r="P550" s="1" t="str">
        <f t="shared" ca="1" si="387"/>
        <v>1238547906</v>
      </c>
      <c r="Q550" s="31">
        <f t="shared" ca="1" si="388"/>
        <v>1238547906</v>
      </c>
      <c r="R550" s="31">
        <f t="shared" ca="1" si="381"/>
        <v>1238547906</v>
      </c>
      <c r="S550" s="1">
        <f t="shared" ca="1" si="394"/>
        <v>1</v>
      </c>
      <c r="T550" s="1">
        <f t="shared" ca="1" si="382"/>
        <v>1</v>
      </c>
      <c r="U550" s="1">
        <f t="shared" ca="1" si="389"/>
        <v>4</v>
      </c>
      <c r="V550" s="31">
        <f t="shared" ca="1" si="390"/>
        <v>1238547906</v>
      </c>
    </row>
    <row r="551" spans="1:22">
      <c r="A551" s="1" t="s">
        <v>847</v>
      </c>
      <c r="D551" s="1">
        <f t="shared" ca="1" si="391"/>
        <v>0</v>
      </c>
      <c r="E551" s="1">
        <v>8</v>
      </c>
      <c r="F551" s="1">
        <v>10</v>
      </c>
      <c r="G551" s="1" t="str">
        <f t="shared" ca="1" si="380"/>
        <v>9016325784</v>
      </c>
      <c r="H551" s="1" t="str">
        <f t="shared" ca="1" si="383"/>
        <v>9016325784</v>
      </c>
      <c r="I551" s="1">
        <f t="shared" ca="1" si="384"/>
        <v>9</v>
      </c>
      <c r="J551" s="30" t="str">
        <f ca="1">IF(OR(M550=3,L550=2),H551,IF(OR(AND(INT(RAND()*2)=0,K550-H551&gt;=0),M550&lt;=2),H551*(-1),H551))</f>
        <v>9016325784</v>
      </c>
      <c r="K551" s="31">
        <f t="shared" ca="1" si="392"/>
        <v>36469736037</v>
      </c>
      <c r="L551" s="29">
        <f t="shared" ca="1" si="385"/>
        <v>0</v>
      </c>
      <c r="M551" s="1">
        <f t="shared" ca="1" si="393"/>
        <v>3</v>
      </c>
      <c r="N551" s="34" t="str">
        <f t="shared" ca="1" si="386"/>
        <v>9016325784</v>
      </c>
      <c r="O551" s="37">
        <v>-9016325784</v>
      </c>
      <c r="P551" s="1" t="str">
        <f ca="1">IF(AND($I544&gt;=7,$I553&gt;=7,$I552&gt;=7),$H544,$H551)</f>
        <v>9016325784</v>
      </c>
      <c r="Q551" s="31">
        <f t="shared" ca="1" si="388"/>
        <v>-9016325784</v>
      </c>
      <c r="R551" s="31">
        <f t="shared" ca="1" si="381"/>
        <v>-9016325784</v>
      </c>
      <c r="S551" s="1">
        <f t="shared" ca="1" si="394"/>
        <v>2</v>
      </c>
      <c r="T551" s="1">
        <f t="shared" ca="1" si="382"/>
        <v>0</v>
      </c>
      <c r="U551" s="1">
        <f t="shared" ca="1" si="389"/>
        <v>4</v>
      </c>
      <c r="V551" s="31">
        <f t="shared" ca="1" si="390"/>
        <v>-9016325784</v>
      </c>
    </row>
    <row r="552" spans="1:22">
      <c r="A552" s="1" t="s">
        <v>848</v>
      </c>
      <c r="D552" s="1">
        <f t="shared" ca="1" si="391"/>
        <v>0</v>
      </c>
      <c r="E552" s="1">
        <v>9</v>
      </c>
      <c r="F552" s="1">
        <v>10</v>
      </c>
      <c r="G552" s="1" t="str">
        <f t="shared" ca="1" si="380"/>
        <v>6783092451</v>
      </c>
      <c r="H552" s="1" t="str">
        <f t="shared" ca="1" si="383"/>
        <v>6783092451</v>
      </c>
      <c r="I552" s="1">
        <f t="shared" ca="1" si="384"/>
        <v>6</v>
      </c>
      <c r="J552" s="30" t="str">
        <f ca="1">IF(M551=3,H552,IF(OR(AND(INT(RAND()*2)=0,K551-H552&gt;=0),M551=2),H552*(-1),H552))</f>
        <v>6783092451</v>
      </c>
      <c r="K552" s="31">
        <f t="shared" ca="1" si="392"/>
        <v>43252828488</v>
      </c>
      <c r="L552" s="29">
        <f t="shared" ca="1" si="385"/>
        <v>0</v>
      </c>
      <c r="M552" s="1">
        <f t="shared" ca="1" si="393"/>
        <v>3</v>
      </c>
      <c r="N552" s="34" t="str">
        <f t="shared" ca="1" si="386"/>
        <v>6783092451</v>
      </c>
      <c r="O552" s="37" t="s">
        <v>1358</v>
      </c>
      <c r="P552" s="1" t="str">
        <f ca="1">IF(AND($I544&gt;=7,$I553&gt;=7,$I552&lt;7),$H544,$H552)</f>
        <v>6783092451</v>
      </c>
      <c r="Q552" s="31">
        <f t="shared" ca="1" si="388"/>
        <v>6783092451</v>
      </c>
      <c r="R552" s="31">
        <f t="shared" ca="1" si="381"/>
        <v>6783092451</v>
      </c>
      <c r="S552" s="1">
        <f t="shared" ca="1" si="394"/>
        <v>2</v>
      </c>
      <c r="T552" s="1">
        <f t="shared" ca="1" si="382"/>
        <v>6</v>
      </c>
      <c r="U552" s="1">
        <f t="shared" ca="1" si="389"/>
        <v>2</v>
      </c>
      <c r="V552" s="31" t="str">
        <f t="shared" ca="1" si="390"/>
        <v>2783092451</v>
      </c>
    </row>
    <row r="553" spans="1:22">
      <c r="A553" s="1" t="s">
        <v>849</v>
      </c>
      <c r="D553" s="1">
        <f t="shared" ca="1" si="391"/>
        <v>0</v>
      </c>
      <c r="E553" s="1">
        <v>10</v>
      </c>
      <c r="F553" s="1">
        <v>10</v>
      </c>
      <c r="G553" s="1" t="str">
        <f t="shared" ca="1" si="380"/>
        <v>7894103562</v>
      </c>
      <c r="H553" s="1" t="str">
        <f t="shared" ca="1" si="383"/>
        <v>7894103562</v>
      </c>
      <c r="I553" s="1">
        <f t="shared" ca="1" si="384"/>
        <v>7</v>
      </c>
      <c r="J553" s="30" t="str">
        <f ca="1">IF(M552=3,H553,IF(OR(AND(INT(RAND()*2)=0,K552-H553&gt;=0),M552=2),H553*(-1),H553))</f>
        <v>7894103562</v>
      </c>
      <c r="K553" s="31">
        <f t="shared" ca="1" si="392"/>
        <v>51146932050</v>
      </c>
      <c r="L553" s="29">
        <f t="shared" ca="1" si="385"/>
        <v>0</v>
      </c>
      <c r="M553" s="1">
        <f t="shared" ca="1" si="393"/>
        <v>3</v>
      </c>
      <c r="N553" s="34" t="str">
        <f t="shared" ca="1" si="386"/>
        <v>7894103562</v>
      </c>
      <c r="O553" s="37">
        <v>-7894103562</v>
      </c>
      <c r="P553" s="1" t="str">
        <f ca="1">IF(AND($I544&gt;=7,$I553&lt;7),$H544,$H553)</f>
        <v>7894103562</v>
      </c>
      <c r="Q553" s="31">
        <f t="shared" ca="1" si="388"/>
        <v>-7894103562</v>
      </c>
      <c r="R553" s="31">
        <f t="shared" ca="1" si="381"/>
        <v>-7894103562</v>
      </c>
      <c r="S553" s="1">
        <f t="shared" ca="1" si="394"/>
        <v>3</v>
      </c>
      <c r="T553" s="1">
        <f t="shared" ca="1" si="382"/>
        <v>0</v>
      </c>
      <c r="U553" s="1">
        <f t="shared" ca="1" si="389"/>
        <v>2</v>
      </c>
      <c r="V553" s="31">
        <f t="shared" ca="1" si="390"/>
        <v>-7894103562</v>
      </c>
    </row>
    <row r="554" spans="1:22">
      <c r="D554" s="1">
        <f ca="1">SUM(D544:D553)+D539</f>
        <v>0</v>
      </c>
      <c r="K554" s="31">
        <f t="shared" ca="1" si="392"/>
        <v>51146932050</v>
      </c>
      <c r="O554" s="37"/>
      <c r="Q554" s="31">
        <f ca="1">SUM(Q544:Q553)</f>
        <v>-484355988</v>
      </c>
      <c r="R554" s="31">
        <f ca="1">SUM(R544:R553)</f>
        <v>-484355988</v>
      </c>
      <c r="V554" s="31">
        <f ca="1">SUM(V544:V553)</f>
        <v>-12940429779</v>
      </c>
    </row>
    <row r="555" spans="1:22">
      <c r="O555" s="37"/>
    </row>
    <row r="556" spans="1:22">
      <c r="A556" s="22" t="s">
        <v>379</v>
      </c>
      <c r="F556" s="1" t="s">
        <v>451</v>
      </c>
      <c r="O556" s="37"/>
    </row>
    <row r="557" spans="1:22">
      <c r="F557" s="1">
        <f>MAX(F559:F568)</f>
        <v>10</v>
      </c>
      <c r="O557" s="37"/>
    </row>
    <row r="558" spans="1:22">
      <c r="A558" s="1" t="s">
        <v>440</v>
      </c>
      <c r="B558" s="1" t="s">
        <v>441</v>
      </c>
      <c r="E558" s="1" t="s">
        <v>396</v>
      </c>
      <c r="F558" s="1" t="s">
        <v>444</v>
      </c>
      <c r="G558" s="1" t="s">
        <v>337</v>
      </c>
      <c r="H558" s="1" t="s">
        <v>338</v>
      </c>
      <c r="I558" s="1" t="s">
        <v>342</v>
      </c>
      <c r="J558" s="1" t="s">
        <v>339</v>
      </c>
      <c r="K558" s="31" t="s">
        <v>343</v>
      </c>
      <c r="L558" s="27" t="s">
        <v>344</v>
      </c>
      <c r="M558" s="27" t="s">
        <v>345</v>
      </c>
      <c r="N558" s="33"/>
      <c r="O558" s="36"/>
      <c r="P558" s="17" t="s">
        <v>346</v>
      </c>
    </row>
    <row r="559" spans="1:22">
      <c r="A559" s="1" t="s">
        <v>850</v>
      </c>
      <c r="C559" s="1">
        <f ca="1">IF(C544=3,0,3)</f>
        <v>0</v>
      </c>
      <c r="D559" s="1">
        <f ca="1">IF(AND(C559=0,D554=0),INT(RAND()*2),0)</f>
        <v>1</v>
      </c>
      <c r="E559" s="1">
        <v>1</v>
      </c>
      <c r="F559" s="1">
        <v>10</v>
      </c>
      <c r="G559" s="1" t="str">
        <f t="shared" ref="G559:G568" ca="1" si="395">IF(LEFT(A559,F559)="0",INT(RAND()*9+1),LEFT(A559,F559))</f>
        <v>8029753164</v>
      </c>
      <c r="H559" s="1" t="str">
        <f ca="1">IF(LEFT(G559,1)="0",RIGHT(G559,LEN(G559)-1)&amp;LEFT(G559,1),G559)</f>
        <v>8029753164</v>
      </c>
      <c r="I559" s="1">
        <f ca="1">VALUE(LEFT(H559,1))</f>
        <v>8</v>
      </c>
      <c r="J559" s="1" t="str">
        <f ca="1">H559</f>
        <v>8029753164</v>
      </c>
      <c r="K559" s="31" t="str">
        <f ca="1">J559</f>
        <v>8029753164</v>
      </c>
      <c r="L559" s="29"/>
      <c r="M559" s="1">
        <f ca="1">C559</f>
        <v>0</v>
      </c>
      <c r="N559" s="34" t="str">
        <f ca="1">IF(D559=1,V559,J559)</f>
        <v>1807531942</v>
      </c>
      <c r="O559" s="37" t="s">
        <v>850</v>
      </c>
      <c r="P559" s="1" t="str">
        <f ca="1">IF($I559&lt;7,$H559,IF($I568&lt;7,$H568,IF($I567&lt;7,$H567,$H566)))</f>
        <v>6807531942</v>
      </c>
      <c r="Q559" s="31">
        <f ca="1">IF(AND(VALUE(LEFT(P559,1))&gt;=7,S558&lt;3),P559*-1,P559*1)</f>
        <v>6807531942</v>
      </c>
      <c r="R559" s="31">
        <f t="shared" ref="R559:R568" ca="1" si="396">Q559</f>
        <v>6807531942</v>
      </c>
      <c r="S559" s="1">
        <f ca="1">IF(Q559&lt;0,1,0)</f>
        <v>0</v>
      </c>
      <c r="T559" s="1">
        <f t="shared" ref="T559:T568" ca="1" si="397">IF(R559&gt;=0,VALUE(LEFT(R559,1)),0)</f>
        <v>6</v>
      </c>
      <c r="U559" s="1">
        <f ca="1">INT(RAND()*4+1)</f>
        <v>1</v>
      </c>
      <c r="V559" s="31" t="str">
        <f ca="1">IF(T559&gt;=5,U559&amp;RIGHT(R559,LEN(R559)-1),R559)</f>
        <v>1807531942</v>
      </c>
    </row>
    <row r="560" spans="1:22">
      <c r="A560" s="1" t="s">
        <v>851</v>
      </c>
      <c r="D560" s="1">
        <f ca="1">D559</f>
        <v>1</v>
      </c>
      <c r="E560" s="1">
        <v>2</v>
      </c>
      <c r="F560" s="1">
        <v>10</v>
      </c>
      <c r="G560" s="1" t="str">
        <f t="shared" ca="1" si="395"/>
        <v>1352086497</v>
      </c>
      <c r="H560" s="1" t="str">
        <f t="shared" ref="H560:H568" ca="1" si="398">IF(LEFT(G560,1)="0",RIGHT(G560,LEN(G560)-1)&amp;LEFT(G560,1),G560)</f>
        <v>1352086497</v>
      </c>
      <c r="I560" s="1">
        <f t="shared" ref="I560:I568" ca="1" si="399">VALUE(LEFT(H560,1))</f>
        <v>1</v>
      </c>
      <c r="J560" s="1" t="str">
        <f ca="1">IF(M559=3,H560,IF(L559=2,H560,IF(AND(INT(RAND()*2)=0,K559-H560&gt;=0),H560*(-1),H560)))</f>
        <v>1352086497</v>
      </c>
      <c r="K560" s="31">
        <f ca="1">K559+J560</f>
        <v>9381839661</v>
      </c>
      <c r="L560" s="29">
        <f t="shared" ref="L560:L568" ca="1" si="400">IF(J560&lt;0,L559+1,0)</f>
        <v>0</v>
      </c>
      <c r="M560" s="1">
        <f ca="1">IF(J560&lt;0,M559+1,M559)</f>
        <v>0</v>
      </c>
      <c r="N560" s="34">
        <f t="shared" ref="N560:N568" ca="1" si="401">IF(D560=1,V560,J560)</f>
        <v>1352086497</v>
      </c>
      <c r="O560" s="37" t="s">
        <v>851</v>
      </c>
      <c r="P560" s="1" t="str">
        <f t="shared" ref="P560:P565" ca="1" si="402">$H560</f>
        <v>1352086497</v>
      </c>
      <c r="Q560" s="31">
        <f t="shared" ref="Q560:Q568" ca="1" si="403">IF(AND(VALUE(LEFT(P560,1))&gt;=7,S559&lt;3),P560*-1,P560*1)</f>
        <v>1352086497</v>
      </c>
      <c r="R560" s="31">
        <f t="shared" ca="1" si="396"/>
        <v>1352086497</v>
      </c>
      <c r="S560" s="1">
        <f ca="1">IF(Q560&lt;0,S559+1,S559)</f>
        <v>0</v>
      </c>
      <c r="T560" s="1">
        <f t="shared" ca="1" si="397"/>
        <v>1</v>
      </c>
      <c r="U560" s="1">
        <f t="shared" ref="U560:U568" ca="1" si="404">INT(RAND()*4+1)</f>
        <v>4</v>
      </c>
      <c r="V560" s="31">
        <f t="shared" ref="V560:V568" ca="1" si="405">IF(T560&gt;=5,U560&amp;RIGHT(R560,LEN(R560)-1),R560)</f>
        <v>1352086497</v>
      </c>
    </row>
    <row r="561" spans="1:22">
      <c r="A561" s="1" t="s">
        <v>852</v>
      </c>
      <c r="D561" s="1">
        <f t="shared" ref="D561:D568" ca="1" si="406">D560</f>
        <v>1</v>
      </c>
      <c r="E561" s="1">
        <v>3</v>
      </c>
      <c r="F561" s="1">
        <v>10</v>
      </c>
      <c r="G561" s="1" t="str">
        <f t="shared" ca="1" si="395"/>
        <v>9130864275</v>
      </c>
      <c r="H561" s="1" t="str">
        <f t="shared" ca="1" si="398"/>
        <v>9130864275</v>
      </c>
      <c r="I561" s="1">
        <f t="shared" ca="1" si="399"/>
        <v>9</v>
      </c>
      <c r="J561" s="1">
        <f ca="1">IF(M560=3,H561,IF(L560=2,H561,IF(AND(INT(RAND()*2)=0,K560-H561&gt;=0),H561*(-1),H561)))</f>
        <v>-9130864275</v>
      </c>
      <c r="K561" s="31">
        <f t="shared" ref="K561:K569" ca="1" si="407">K560+J561</f>
        <v>250975386</v>
      </c>
      <c r="L561" s="29">
        <f t="shared" ca="1" si="400"/>
        <v>1</v>
      </c>
      <c r="M561" s="1">
        <f t="shared" ref="M561:M568" ca="1" si="408">IF(J561&lt;0,M560+1,M560)</f>
        <v>1</v>
      </c>
      <c r="N561" s="34">
        <f t="shared" ca="1" si="401"/>
        <v>-9130864275</v>
      </c>
      <c r="O561" s="37" t="s">
        <v>852</v>
      </c>
      <c r="P561" s="1" t="str">
        <f t="shared" ca="1" si="402"/>
        <v>9130864275</v>
      </c>
      <c r="Q561" s="31">
        <f t="shared" ca="1" si="403"/>
        <v>-9130864275</v>
      </c>
      <c r="R561" s="31">
        <f t="shared" ca="1" si="396"/>
        <v>-9130864275</v>
      </c>
      <c r="S561" s="1">
        <f t="shared" ref="S561:S568" ca="1" si="409">IF(Q561&lt;0,S560+1,S560)</f>
        <v>1</v>
      </c>
      <c r="T561" s="1">
        <f t="shared" ca="1" si="397"/>
        <v>0</v>
      </c>
      <c r="U561" s="1">
        <f t="shared" ca="1" si="404"/>
        <v>2</v>
      </c>
      <c r="V561" s="31">
        <f t="shared" ca="1" si="405"/>
        <v>-9130864275</v>
      </c>
    </row>
    <row r="562" spans="1:22">
      <c r="A562" s="1" t="s">
        <v>853</v>
      </c>
      <c r="D562" s="1">
        <f t="shared" ca="1" si="406"/>
        <v>1</v>
      </c>
      <c r="E562" s="1">
        <v>4</v>
      </c>
      <c r="F562" s="1">
        <v>10</v>
      </c>
      <c r="G562" s="1" t="str">
        <f t="shared" ca="1" si="395"/>
        <v>2463197508</v>
      </c>
      <c r="H562" s="1" t="str">
        <f t="shared" ca="1" si="398"/>
        <v>2463197508</v>
      </c>
      <c r="I562" s="1">
        <f t="shared" ca="1" si="399"/>
        <v>2</v>
      </c>
      <c r="J562" s="1" t="str">
        <f ca="1">IF(M561=3,H562,IF(L561=2,H562,IF(AND(INT(RAND()*2)=0,K561-H562&gt;=0),H562*(-1),H562)))</f>
        <v>2463197508</v>
      </c>
      <c r="K562" s="31">
        <f t="shared" ca="1" si="407"/>
        <v>2714172894</v>
      </c>
      <c r="L562" s="29">
        <f t="shared" ca="1" si="400"/>
        <v>0</v>
      </c>
      <c r="M562" s="1">
        <f t="shared" ca="1" si="408"/>
        <v>1</v>
      </c>
      <c r="N562" s="34">
        <f t="shared" ca="1" si="401"/>
        <v>2463197508</v>
      </c>
      <c r="O562" s="37" t="s">
        <v>853</v>
      </c>
      <c r="P562" s="1" t="str">
        <f t="shared" ca="1" si="402"/>
        <v>2463197508</v>
      </c>
      <c r="Q562" s="31">
        <f t="shared" ca="1" si="403"/>
        <v>2463197508</v>
      </c>
      <c r="R562" s="31">
        <f t="shared" ca="1" si="396"/>
        <v>2463197508</v>
      </c>
      <c r="S562" s="1">
        <f t="shared" ca="1" si="409"/>
        <v>1</v>
      </c>
      <c r="T562" s="1">
        <f t="shared" ca="1" si="397"/>
        <v>2</v>
      </c>
      <c r="U562" s="1">
        <f t="shared" ca="1" si="404"/>
        <v>2</v>
      </c>
      <c r="V562" s="31">
        <f t="shared" ca="1" si="405"/>
        <v>2463197508</v>
      </c>
    </row>
    <row r="563" spans="1:22">
      <c r="A563" s="1" t="s">
        <v>854</v>
      </c>
      <c r="D563" s="1">
        <f t="shared" ca="1" si="406"/>
        <v>1</v>
      </c>
      <c r="E563" s="1">
        <v>5</v>
      </c>
      <c r="F563" s="1">
        <v>10</v>
      </c>
      <c r="G563" s="1" t="str">
        <f t="shared" ca="1" si="395"/>
        <v>0241975386</v>
      </c>
      <c r="H563" s="1" t="str">
        <f t="shared" ca="1" si="398"/>
        <v>2419753860</v>
      </c>
      <c r="I563" s="1">
        <f t="shared" ca="1" si="399"/>
        <v>2</v>
      </c>
      <c r="J563" s="30" t="str">
        <f ca="1">IF(OR(M562=3,L562=2,M562=2),H563,IF(AND(INT(RAND()*2)=0,K562-H563&gt;=0),H563*(-1),H563))</f>
        <v>2419753860</v>
      </c>
      <c r="K563" s="31">
        <f t="shared" ca="1" si="407"/>
        <v>5133926754</v>
      </c>
      <c r="L563" s="29">
        <f t="shared" ca="1" si="400"/>
        <v>0</v>
      </c>
      <c r="M563" s="1">
        <f t="shared" ca="1" si="408"/>
        <v>1</v>
      </c>
      <c r="N563" s="34">
        <f t="shared" ca="1" si="401"/>
        <v>2419753860</v>
      </c>
      <c r="O563" s="37" t="s">
        <v>1359</v>
      </c>
      <c r="P563" s="1" t="str">
        <f t="shared" ca="1" si="402"/>
        <v>2419753860</v>
      </c>
      <c r="Q563" s="31">
        <f t="shared" ca="1" si="403"/>
        <v>2419753860</v>
      </c>
      <c r="R563" s="31">
        <f t="shared" ca="1" si="396"/>
        <v>2419753860</v>
      </c>
      <c r="S563" s="1">
        <f t="shared" ca="1" si="409"/>
        <v>1</v>
      </c>
      <c r="T563" s="1">
        <f t="shared" ca="1" si="397"/>
        <v>2</v>
      </c>
      <c r="U563" s="1">
        <f t="shared" ca="1" si="404"/>
        <v>2</v>
      </c>
      <c r="V563" s="31">
        <f t="shared" ca="1" si="405"/>
        <v>2419753860</v>
      </c>
    </row>
    <row r="564" spans="1:22">
      <c r="A564" s="1" t="s">
        <v>855</v>
      </c>
      <c r="D564" s="1">
        <f t="shared" ca="1" si="406"/>
        <v>1</v>
      </c>
      <c r="E564" s="1">
        <v>6</v>
      </c>
      <c r="F564" s="1">
        <v>10</v>
      </c>
      <c r="G564" s="1" t="str">
        <f t="shared" ca="1" si="395"/>
        <v>5796420831</v>
      </c>
      <c r="H564" s="1" t="str">
        <f t="shared" ca="1" si="398"/>
        <v>5796420831</v>
      </c>
      <c r="I564" s="1">
        <f t="shared" ca="1" si="399"/>
        <v>5</v>
      </c>
      <c r="J564" s="30" t="str">
        <f ca="1">IF(OR(M563=3,L563=2,M563=2),H564,IF(AND(INT(RAND()*2)=0,K563-H564&gt;=0),H564*(-1),H564))</f>
        <v>5796420831</v>
      </c>
      <c r="K564" s="31">
        <f t="shared" ca="1" si="407"/>
        <v>10930347585</v>
      </c>
      <c r="L564" s="29">
        <f t="shared" ca="1" si="400"/>
        <v>0</v>
      </c>
      <c r="M564" s="1">
        <f t="shared" ca="1" si="408"/>
        <v>1</v>
      </c>
      <c r="N564" s="34" t="str">
        <f t="shared" ca="1" si="401"/>
        <v>1796420831</v>
      </c>
      <c r="O564" s="37" t="s">
        <v>855</v>
      </c>
      <c r="P564" s="1" t="str">
        <f t="shared" ca="1" si="402"/>
        <v>5796420831</v>
      </c>
      <c r="Q564" s="31">
        <f t="shared" ca="1" si="403"/>
        <v>5796420831</v>
      </c>
      <c r="R564" s="31">
        <f t="shared" ca="1" si="396"/>
        <v>5796420831</v>
      </c>
      <c r="S564" s="1">
        <f t="shared" ca="1" si="409"/>
        <v>1</v>
      </c>
      <c r="T564" s="1">
        <f t="shared" ca="1" si="397"/>
        <v>5</v>
      </c>
      <c r="U564" s="1">
        <f t="shared" ca="1" si="404"/>
        <v>1</v>
      </c>
      <c r="V564" s="31" t="str">
        <f t="shared" ca="1" si="405"/>
        <v>1796420831</v>
      </c>
    </row>
    <row r="565" spans="1:22">
      <c r="A565" s="1" t="s">
        <v>856</v>
      </c>
      <c r="D565" s="1">
        <f t="shared" ca="1" si="406"/>
        <v>1</v>
      </c>
      <c r="E565" s="1">
        <v>7</v>
      </c>
      <c r="F565" s="1">
        <v>10</v>
      </c>
      <c r="G565" s="1" t="str">
        <f t="shared" ca="1" si="395"/>
        <v>4685319720</v>
      </c>
      <c r="H565" s="1" t="str">
        <f t="shared" ca="1" si="398"/>
        <v>4685319720</v>
      </c>
      <c r="I565" s="1">
        <f t="shared" ca="1" si="399"/>
        <v>4</v>
      </c>
      <c r="J565" s="30" t="str">
        <f ca="1">IF(OR(M564=3,L564=2,M564=2),H565,IF(AND(INT(RAND()*2)=0,K564-H565&gt;=0),H565*(-1),H565))</f>
        <v>4685319720</v>
      </c>
      <c r="K565" s="31">
        <f t="shared" ca="1" si="407"/>
        <v>15615667305</v>
      </c>
      <c r="L565" s="29">
        <f t="shared" ca="1" si="400"/>
        <v>0</v>
      </c>
      <c r="M565" s="1">
        <f t="shared" ca="1" si="408"/>
        <v>1</v>
      </c>
      <c r="N565" s="34">
        <f t="shared" ca="1" si="401"/>
        <v>4685319720</v>
      </c>
      <c r="O565" s="37" t="s">
        <v>856</v>
      </c>
      <c r="P565" s="1" t="str">
        <f t="shared" ca="1" si="402"/>
        <v>4685319720</v>
      </c>
      <c r="Q565" s="31">
        <f t="shared" ca="1" si="403"/>
        <v>4685319720</v>
      </c>
      <c r="R565" s="31">
        <f t="shared" ca="1" si="396"/>
        <v>4685319720</v>
      </c>
      <c r="S565" s="1">
        <f t="shared" ca="1" si="409"/>
        <v>1</v>
      </c>
      <c r="T565" s="1">
        <f t="shared" ca="1" si="397"/>
        <v>4</v>
      </c>
      <c r="U565" s="1">
        <f t="shared" ca="1" si="404"/>
        <v>1</v>
      </c>
      <c r="V565" s="31">
        <f t="shared" ca="1" si="405"/>
        <v>4685319720</v>
      </c>
    </row>
    <row r="566" spans="1:22">
      <c r="A566" s="1" t="s">
        <v>857</v>
      </c>
      <c r="D566" s="1">
        <f t="shared" ca="1" si="406"/>
        <v>1</v>
      </c>
      <c r="E566" s="1">
        <v>8</v>
      </c>
      <c r="F566" s="1">
        <v>10</v>
      </c>
      <c r="G566" s="1" t="str">
        <f t="shared" ca="1" si="395"/>
        <v>3574208619</v>
      </c>
      <c r="H566" s="1" t="str">
        <f t="shared" ca="1" si="398"/>
        <v>3574208619</v>
      </c>
      <c r="I566" s="1">
        <f t="shared" ca="1" si="399"/>
        <v>3</v>
      </c>
      <c r="J566" s="30">
        <f ca="1">IF(OR(M565=3,L565=2),H566,IF(OR(AND(INT(RAND()*2)=0,K565-H566&gt;=0),M565&lt;=2),H566*(-1),H566))</f>
        <v>-3574208619</v>
      </c>
      <c r="K566" s="31">
        <f t="shared" ca="1" si="407"/>
        <v>12041458686</v>
      </c>
      <c r="L566" s="29">
        <f t="shared" ca="1" si="400"/>
        <v>1</v>
      </c>
      <c r="M566" s="1">
        <f t="shared" ca="1" si="408"/>
        <v>2</v>
      </c>
      <c r="N566" s="34">
        <f t="shared" ca="1" si="401"/>
        <v>3574208619</v>
      </c>
      <c r="O566" s="37" t="s">
        <v>857</v>
      </c>
      <c r="P566" s="1" t="str">
        <f ca="1">IF(AND($I559&gt;=7,$I568&gt;=7,$I567&gt;=7),$H559,$H566)</f>
        <v>3574208619</v>
      </c>
      <c r="Q566" s="31">
        <f t="shared" ca="1" si="403"/>
        <v>3574208619</v>
      </c>
      <c r="R566" s="31">
        <f t="shared" ca="1" si="396"/>
        <v>3574208619</v>
      </c>
      <c r="S566" s="1">
        <f t="shared" ca="1" si="409"/>
        <v>1</v>
      </c>
      <c r="T566" s="1">
        <f t="shared" ca="1" si="397"/>
        <v>3</v>
      </c>
      <c r="U566" s="1">
        <f t="shared" ca="1" si="404"/>
        <v>3</v>
      </c>
      <c r="V566" s="31">
        <f t="shared" ca="1" si="405"/>
        <v>3574208619</v>
      </c>
    </row>
    <row r="567" spans="1:22">
      <c r="A567" s="1" t="s">
        <v>858</v>
      </c>
      <c r="D567" s="1">
        <f t="shared" ca="1" si="406"/>
        <v>1</v>
      </c>
      <c r="E567" s="1">
        <v>9</v>
      </c>
      <c r="F567" s="1">
        <v>10</v>
      </c>
      <c r="G567" s="1" t="str">
        <f t="shared" ca="1" si="395"/>
        <v>7918642053</v>
      </c>
      <c r="H567" s="1" t="str">
        <f t="shared" ca="1" si="398"/>
        <v>7918642053</v>
      </c>
      <c r="I567" s="1">
        <f t="shared" ca="1" si="399"/>
        <v>7</v>
      </c>
      <c r="J567" s="30">
        <f ca="1">IF(M566=3,H567,IF(OR(AND(INT(RAND()*2)=0,K566-H567&gt;=0),M566=2),H567*(-1),H567))</f>
        <v>-7918642053</v>
      </c>
      <c r="K567" s="31">
        <f t="shared" ca="1" si="407"/>
        <v>4122816633</v>
      </c>
      <c r="L567" s="29">
        <f t="shared" ca="1" si="400"/>
        <v>2</v>
      </c>
      <c r="M567" s="1">
        <f t="shared" ca="1" si="408"/>
        <v>3</v>
      </c>
      <c r="N567" s="34">
        <f t="shared" ca="1" si="401"/>
        <v>-7918642053</v>
      </c>
      <c r="O567" s="37" t="s">
        <v>858</v>
      </c>
      <c r="P567" s="1" t="str">
        <f ca="1">IF(AND($I559&gt;=7,$I568&gt;=7,$I567&lt;7),$H559,$H567)</f>
        <v>7918642053</v>
      </c>
      <c r="Q567" s="31">
        <f t="shared" ca="1" si="403"/>
        <v>-7918642053</v>
      </c>
      <c r="R567" s="31">
        <f t="shared" ca="1" si="396"/>
        <v>-7918642053</v>
      </c>
      <c r="S567" s="1">
        <f t="shared" ca="1" si="409"/>
        <v>2</v>
      </c>
      <c r="T567" s="1">
        <f t="shared" ca="1" si="397"/>
        <v>0</v>
      </c>
      <c r="U567" s="1">
        <f t="shared" ca="1" si="404"/>
        <v>1</v>
      </c>
      <c r="V567" s="31">
        <f t="shared" ca="1" si="405"/>
        <v>-7918642053</v>
      </c>
    </row>
    <row r="568" spans="1:22">
      <c r="A568" s="1" t="s">
        <v>859</v>
      </c>
      <c r="D568" s="1">
        <f t="shared" ca="1" si="406"/>
        <v>1</v>
      </c>
      <c r="E568" s="1">
        <v>10</v>
      </c>
      <c r="F568" s="1">
        <v>10</v>
      </c>
      <c r="G568" s="1" t="str">
        <f t="shared" ca="1" si="395"/>
        <v>6807531942</v>
      </c>
      <c r="H568" s="1" t="str">
        <f t="shared" ca="1" si="398"/>
        <v>6807531942</v>
      </c>
      <c r="I568" s="1">
        <f t="shared" ca="1" si="399"/>
        <v>6</v>
      </c>
      <c r="J568" s="30" t="str">
        <f ca="1">IF(M567=3,H568,IF(OR(AND(INT(RAND()*2)=0,K567-H568&gt;=0),M567=2),H568*(-1),H568))</f>
        <v>6807531942</v>
      </c>
      <c r="K568" s="31">
        <f t="shared" ca="1" si="407"/>
        <v>10930348575</v>
      </c>
      <c r="L568" s="29">
        <f t="shared" ca="1" si="400"/>
        <v>0</v>
      </c>
      <c r="M568" s="1">
        <f t="shared" ca="1" si="408"/>
        <v>3</v>
      </c>
      <c r="N568" s="34">
        <f t="shared" ca="1" si="401"/>
        <v>-8029753164</v>
      </c>
      <c r="O568" s="37" t="s">
        <v>859</v>
      </c>
      <c r="P568" s="1" t="str">
        <f ca="1">IF(AND($I559&gt;=7,$I568&lt;7),$H559,$H568)</f>
        <v>8029753164</v>
      </c>
      <c r="Q568" s="31">
        <f t="shared" ca="1" si="403"/>
        <v>-8029753164</v>
      </c>
      <c r="R568" s="31">
        <f t="shared" ca="1" si="396"/>
        <v>-8029753164</v>
      </c>
      <c r="S568" s="1">
        <f t="shared" ca="1" si="409"/>
        <v>3</v>
      </c>
      <c r="T568" s="1">
        <f t="shared" ca="1" si="397"/>
        <v>0</v>
      </c>
      <c r="U568" s="1">
        <f t="shared" ca="1" si="404"/>
        <v>2</v>
      </c>
      <c r="V568" s="31">
        <f t="shared" ca="1" si="405"/>
        <v>-8029753164</v>
      </c>
    </row>
    <row r="569" spans="1:22">
      <c r="D569" s="1">
        <f ca="1">SUM(D559:D568)+D554</f>
        <v>10</v>
      </c>
      <c r="K569" s="31">
        <f t="shared" ca="1" si="407"/>
        <v>10930348575</v>
      </c>
      <c r="O569" s="37"/>
      <c r="Q569" s="31">
        <f ca="1">SUM(Q559:Q568)</f>
        <v>2019259485</v>
      </c>
      <c r="R569" s="31">
        <f ca="1">SUM(R559:R568)</f>
        <v>2019259485</v>
      </c>
      <c r="V569" s="31">
        <f ca="1">SUM(V559:V568)</f>
        <v>-10584693288</v>
      </c>
    </row>
    <row r="570" spans="1:22">
      <c r="O570" s="37"/>
    </row>
    <row r="571" spans="1:22">
      <c r="A571" s="22" t="s">
        <v>380</v>
      </c>
      <c r="F571" s="1" t="s">
        <v>451</v>
      </c>
      <c r="O571" s="37"/>
    </row>
    <row r="572" spans="1:22">
      <c r="F572" s="1">
        <f>MAX(F574:F583)</f>
        <v>10</v>
      </c>
      <c r="O572" s="37"/>
    </row>
    <row r="573" spans="1:22">
      <c r="A573" s="1" t="s">
        <v>440</v>
      </c>
      <c r="B573" s="1" t="s">
        <v>441</v>
      </c>
      <c r="E573" s="1" t="s">
        <v>396</v>
      </c>
      <c r="F573" s="1" t="s">
        <v>444</v>
      </c>
      <c r="G573" s="1" t="s">
        <v>337</v>
      </c>
      <c r="H573" s="1" t="s">
        <v>338</v>
      </c>
      <c r="I573" s="1" t="s">
        <v>342</v>
      </c>
      <c r="J573" s="1" t="s">
        <v>339</v>
      </c>
      <c r="K573" s="31" t="s">
        <v>343</v>
      </c>
      <c r="L573" s="27" t="s">
        <v>344</v>
      </c>
      <c r="M573" s="27" t="s">
        <v>345</v>
      </c>
      <c r="N573" s="33"/>
      <c r="O573" s="36"/>
      <c r="P573" s="17" t="s">
        <v>346</v>
      </c>
    </row>
    <row r="574" spans="1:22">
      <c r="A574" s="1" t="s">
        <v>860</v>
      </c>
      <c r="C574" s="1">
        <f ca="1">IF(C559=3,IF(INT(RAND()*2)=0,0,3),3)</f>
        <v>3</v>
      </c>
      <c r="D574" s="1">
        <f ca="1">IF(AND(C574=0,D569=0),1,0)</f>
        <v>0</v>
      </c>
      <c r="E574" s="1">
        <v>1</v>
      </c>
      <c r="F574" s="1">
        <v>10</v>
      </c>
      <c r="G574" s="1" t="str">
        <f t="shared" ref="G574:G583" ca="1" si="410">IF(LEFT(A574,F574)="0",INT(RAND()*9+1),LEFT(A574,F574))</f>
        <v>0574389261</v>
      </c>
      <c r="H574" s="1" t="str">
        <f ca="1">IF(LEFT(G574,1)="0",RIGHT(G574,LEN(G574)-1)&amp;LEFT(G574,1),G574)</f>
        <v>5743892610</v>
      </c>
      <c r="I574" s="1">
        <f ca="1">VALUE(LEFT(H574,1))</f>
        <v>5</v>
      </c>
      <c r="J574" s="1" t="str">
        <f ca="1">H574</f>
        <v>5743892610</v>
      </c>
      <c r="K574" s="31" t="str">
        <f ca="1">J574</f>
        <v>5743892610</v>
      </c>
      <c r="L574" s="29"/>
      <c r="M574" s="1">
        <f ca="1">C574</f>
        <v>3</v>
      </c>
      <c r="N574" s="34" t="str">
        <f ca="1">IF(D574=1,V574,J574)</f>
        <v>5743892610</v>
      </c>
      <c r="O574" s="37" t="s">
        <v>1360</v>
      </c>
      <c r="P574" s="1" t="str">
        <f ca="1">IF($I574&lt;7,$H574,IF($I583&lt;7,$H583,IF($I582&lt;7,$H582,$H581)))</f>
        <v>5743892610</v>
      </c>
      <c r="Q574" s="31">
        <f ca="1">IF(AND(VALUE(LEFT(P574,1))&gt;=7,S573&lt;3),P574*-1,P574*1)</f>
        <v>5743892610</v>
      </c>
      <c r="R574" s="31">
        <f t="shared" ref="R574:R583" ca="1" si="411">Q574</f>
        <v>5743892610</v>
      </c>
      <c r="S574" s="1">
        <f ca="1">IF(Q574&lt;0,1,0)</f>
        <v>0</v>
      </c>
      <c r="T574" s="1">
        <f t="shared" ref="T574:T583" ca="1" si="412">IF(R574&gt;=0,VALUE(LEFT(R574,1)),0)</f>
        <v>5</v>
      </c>
      <c r="U574" s="1">
        <f ca="1">INT(RAND()*4+1)</f>
        <v>4</v>
      </c>
      <c r="V574" s="31" t="str">
        <f ca="1">IF(T574&gt;=5,U574&amp;RIGHT(R574,LEN(R574)-1),R574)</f>
        <v>4743892610</v>
      </c>
    </row>
    <row r="575" spans="1:22">
      <c r="A575" s="1" t="s">
        <v>861</v>
      </c>
      <c r="D575" s="1">
        <f ca="1">D574</f>
        <v>0</v>
      </c>
      <c r="E575" s="1">
        <v>2</v>
      </c>
      <c r="F575" s="1">
        <v>10</v>
      </c>
      <c r="G575" s="1" t="str">
        <f t="shared" ca="1" si="410"/>
        <v>5029834716</v>
      </c>
      <c r="H575" s="1" t="str">
        <f t="shared" ref="H575:H583" ca="1" si="413">IF(LEFT(G575,1)="0",RIGHT(G575,LEN(G575)-1)&amp;LEFT(G575,1),G575)</f>
        <v>5029834716</v>
      </c>
      <c r="I575" s="1">
        <f t="shared" ref="I575:I583" ca="1" si="414">VALUE(LEFT(H575,1))</f>
        <v>5</v>
      </c>
      <c r="J575" s="1" t="str">
        <f ca="1">IF(M574=3,H575,IF(L574=2,H575,IF(AND(INT(RAND()*2)=0,K574-H575&gt;=0),H575*(-1),H575)))</f>
        <v>5029834716</v>
      </c>
      <c r="K575" s="31">
        <f ca="1">K574+J575</f>
        <v>10773727326</v>
      </c>
      <c r="L575" s="29">
        <f t="shared" ref="L575:L583" ca="1" si="415">IF(J575&lt;0,L574+1,0)</f>
        <v>0</v>
      </c>
      <c r="M575" s="1">
        <f ca="1">IF(J575&lt;0,M574+1,M574)</f>
        <v>3</v>
      </c>
      <c r="N575" s="34" t="str">
        <f t="shared" ref="N575:N583" ca="1" si="416">IF(D575=1,V575,J575)</f>
        <v>5029834716</v>
      </c>
      <c r="O575" s="37" t="s">
        <v>861</v>
      </c>
      <c r="P575" s="1" t="str">
        <f t="shared" ref="P575:P580" ca="1" si="417">$H575</f>
        <v>5029834716</v>
      </c>
      <c r="Q575" s="31">
        <f t="shared" ref="Q575:Q583" ca="1" si="418">IF(AND(VALUE(LEFT(P575,1))&gt;=7,S574&lt;3),P575*-1,P575*1)</f>
        <v>5029834716</v>
      </c>
      <c r="R575" s="31">
        <f t="shared" ca="1" si="411"/>
        <v>5029834716</v>
      </c>
      <c r="S575" s="1">
        <f ca="1">IF(Q575&lt;0,S574+1,S574)</f>
        <v>0</v>
      </c>
      <c r="T575" s="1">
        <f t="shared" ca="1" si="412"/>
        <v>5</v>
      </c>
      <c r="U575" s="1">
        <f t="shared" ref="U575:U583" ca="1" si="419">INT(RAND()*4+1)</f>
        <v>4</v>
      </c>
      <c r="V575" s="31" t="str">
        <f t="shared" ref="V575:V583" ca="1" si="420">IF(T575&gt;=5,U575&amp;RIGHT(R575,LEN(R575)-1),R575)</f>
        <v>4029834716</v>
      </c>
    </row>
    <row r="576" spans="1:22">
      <c r="A576" s="1" t="s">
        <v>862</v>
      </c>
      <c r="D576" s="1">
        <f t="shared" ref="D576:D583" ca="1" si="421">D575</f>
        <v>0</v>
      </c>
      <c r="E576" s="1">
        <v>3</v>
      </c>
      <c r="F576" s="1">
        <v>10</v>
      </c>
      <c r="G576" s="1" t="str">
        <f t="shared" ca="1" si="410"/>
        <v>1685490372</v>
      </c>
      <c r="H576" s="1" t="str">
        <f t="shared" ca="1" si="413"/>
        <v>1685490372</v>
      </c>
      <c r="I576" s="1">
        <f t="shared" ca="1" si="414"/>
        <v>1</v>
      </c>
      <c r="J576" s="1" t="str">
        <f ca="1">IF(M575=3,H576,IF(L575=2,H576,IF(AND(INT(RAND()*2)=0,K575-H576&gt;=0),H576*(-1),H576)))</f>
        <v>1685490372</v>
      </c>
      <c r="K576" s="31">
        <f t="shared" ref="K576:K584" ca="1" si="422">K575+J576</f>
        <v>12459217698</v>
      </c>
      <c r="L576" s="29">
        <f t="shared" ca="1" si="415"/>
        <v>0</v>
      </c>
      <c r="M576" s="1">
        <f t="shared" ref="M576:M583" ca="1" si="423">IF(J576&lt;0,M575+1,M575)</f>
        <v>3</v>
      </c>
      <c r="N576" s="34" t="str">
        <f t="shared" ca="1" si="416"/>
        <v>1685490372</v>
      </c>
      <c r="O576" s="37" t="s">
        <v>862</v>
      </c>
      <c r="P576" s="1" t="str">
        <f t="shared" ca="1" si="417"/>
        <v>1685490372</v>
      </c>
      <c r="Q576" s="31">
        <f t="shared" ca="1" si="418"/>
        <v>1685490372</v>
      </c>
      <c r="R576" s="31">
        <f t="shared" ca="1" si="411"/>
        <v>1685490372</v>
      </c>
      <c r="S576" s="1">
        <f t="shared" ref="S576:S583" ca="1" si="424">IF(Q576&lt;0,S575+1,S575)</f>
        <v>0</v>
      </c>
      <c r="T576" s="1">
        <f t="shared" ca="1" si="412"/>
        <v>1</v>
      </c>
      <c r="U576" s="1">
        <f t="shared" ca="1" si="419"/>
        <v>1</v>
      </c>
      <c r="V576" s="31">
        <f t="shared" ca="1" si="420"/>
        <v>1685490372</v>
      </c>
    </row>
    <row r="577" spans="1:22">
      <c r="A577" s="1" t="s">
        <v>863</v>
      </c>
      <c r="D577" s="1">
        <f t="shared" ca="1" si="421"/>
        <v>0</v>
      </c>
      <c r="E577" s="1">
        <v>4</v>
      </c>
      <c r="F577" s="1">
        <v>10</v>
      </c>
      <c r="G577" s="1" t="str">
        <f t="shared" ca="1" si="410"/>
        <v>3807612594</v>
      </c>
      <c r="H577" s="1" t="str">
        <f t="shared" ca="1" si="413"/>
        <v>3807612594</v>
      </c>
      <c r="I577" s="1">
        <f t="shared" ca="1" si="414"/>
        <v>3</v>
      </c>
      <c r="J577" s="1" t="str">
        <f ca="1">IF(M576=3,H577,IF(L576=2,H577,IF(AND(INT(RAND()*2)=0,K576-H577&gt;=0),H577*(-1),H577)))</f>
        <v>3807612594</v>
      </c>
      <c r="K577" s="31">
        <f t="shared" ca="1" si="422"/>
        <v>16266830292</v>
      </c>
      <c r="L577" s="29">
        <f t="shared" ca="1" si="415"/>
        <v>0</v>
      </c>
      <c r="M577" s="1">
        <f t="shared" ca="1" si="423"/>
        <v>3</v>
      </c>
      <c r="N577" s="34" t="str">
        <f t="shared" ca="1" si="416"/>
        <v>3807612594</v>
      </c>
      <c r="O577" s="37" t="s">
        <v>863</v>
      </c>
      <c r="P577" s="1" t="str">
        <f t="shared" ca="1" si="417"/>
        <v>3807612594</v>
      </c>
      <c r="Q577" s="31">
        <f t="shared" ca="1" si="418"/>
        <v>3807612594</v>
      </c>
      <c r="R577" s="31">
        <f t="shared" ca="1" si="411"/>
        <v>3807612594</v>
      </c>
      <c r="S577" s="1">
        <f t="shared" ca="1" si="424"/>
        <v>0</v>
      </c>
      <c r="T577" s="1">
        <f t="shared" ca="1" si="412"/>
        <v>3</v>
      </c>
      <c r="U577" s="1">
        <f t="shared" ca="1" si="419"/>
        <v>4</v>
      </c>
      <c r="V577" s="31">
        <f t="shared" ca="1" si="420"/>
        <v>3807612594</v>
      </c>
    </row>
    <row r="578" spans="1:22">
      <c r="A578" s="1" t="s">
        <v>864</v>
      </c>
      <c r="D578" s="1">
        <f t="shared" ca="1" si="421"/>
        <v>0</v>
      </c>
      <c r="E578" s="1">
        <v>5</v>
      </c>
      <c r="F578" s="1">
        <v>10</v>
      </c>
      <c r="G578" s="1" t="str">
        <f t="shared" ca="1" si="410"/>
        <v>8352167049</v>
      </c>
      <c r="H578" s="1" t="str">
        <f t="shared" ca="1" si="413"/>
        <v>8352167049</v>
      </c>
      <c r="I578" s="1">
        <f t="shared" ca="1" si="414"/>
        <v>8</v>
      </c>
      <c r="J578" s="30" t="str">
        <f ca="1">IF(OR(M577=3,L577=2,M577=2),H578,IF(AND(INT(RAND()*2)=0,K577-H578&gt;=0),H578*(-1),H578))</f>
        <v>8352167049</v>
      </c>
      <c r="K578" s="31">
        <f t="shared" ca="1" si="422"/>
        <v>24618997341</v>
      </c>
      <c r="L578" s="29">
        <f t="shared" ca="1" si="415"/>
        <v>0</v>
      </c>
      <c r="M578" s="1">
        <f t="shared" ca="1" si="423"/>
        <v>3</v>
      </c>
      <c r="N578" s="34" t="str">
        <f t="shared" ca="1" si="416"/>
        <v>8352167049</v>
      </c>
      <c r="O578" s="37">
        <v>-8352167049</v>
      </c>
      <c r="P578" s="1" t="str">
        <f t="shared" ca="1" si="417"/>
        <v>8352167049</v>
      </c>
      <c r="Q578" s="31">
        <f t="shared" ca="1" si="418"/>
        <v>-8352167049</v>
      </c>
      <c r="R578" s="31">
        <f t="shared" ca="1" si="411"/>
        <v>-8352167049</v>
      </c>
      <c r="S578" s="1">
        <f t="shared" ca="1" si="424"/>
        <v>1</v>
      </c>
      <c r="T578" s="1">
        <f t="shared" ca="1" si="412"/>
        <v>0</v>
      </c>
      <c r="U578" s="1">
        <f t="shared" ca="1" si="419"/>
        <v>1</v>
      </c>
      <c r="V578" s="31">
        <f t="shared" ca="1" si="420"/>
        <v>-8352167049</v>
      </c>
    </row>
    <row r="579" spans="1:22">
      <c r="A579" s="1" t="s">
        <v>865</v>
      </c>
      <c r="D579" s="1">
        <f t="shared" ca="1" si="421"/>
        <v>0</v>
      </c>
      <c r="E579" s="1">
        <v>6</v>
      </c>
      <c r="F579" s="1">
        <v>10</v>
      </c>
      <c r="G579" s="1" t="str">
        <f t="shared" ca="1" si="410"/>
        <v>7241056938</v>
      </c>
      <c r="H579" s="1" t="str">
        <f t="shared" ca="1" si="413"/>
        <v>7241056938</v>
      </c>
      <c r="I579" s="1">
        <f t="shared" ca="1" si="414"/>
        <v>7</v>
      </c>
      <c r="J579" s="30" t="str">
        <f ca="1">IF(OR(M578=3,L578=2,M578=2),H579,IF(AND(INT(RAND()*2)=0,K578-H579&gt;=0),H579*(-1),H579))</f>
        <v>7241056938</v>
      </c>
      <c r="K579" s="31">
        <f t="shared" ca="1" si="422"/>
        <v>31860054279</v>
      </c>
      <c r="L579" s="29">
        <f t="shared" ca="1" si="415"/>
        <v>0</v>
      </c>
      <c r="M579" s="1">
        <f t="shared" ca="1" si="423"/>
        <v>3</v>
      </c>
      <c r="N579" s="34" t="str">
        <f t="shared" ca="1" si="416"/>
        <v>7241056938</v>
      </c>
      <c r="O579" s="37">
        <v>-7241056938</v>
      </c>
      <c r="P579" s="1" t="str">
        <f t="shared" ca="1" si="417"/>
        <v>7241056938</v>
      </c>
      <c r="Q579" s="31">
        <f t="shared" ca="1" si="418"/>
        <v>-7241056938</v>
      </c>
      <c r="R579" s="31">
        <f t="shared" ca="1" si="411"/>
        <v>-7241056938</v>
      </c>
      <c r="S579" s="1">
        <f t="shared" ca="1" si="424"/>
        <v>2</v>
      </c>
      <c r="T579" s="1">
        <f t="shared" ca="1" si="412"/>
        <v>0</v>
      </c>
      <c r="U579" s="1">
        <f t="shared" ca="1" si="419"/>
        <v>2</v>
      </c>
      <c r="V579" s="31">
        <f t="shared" ca="1" si="420"/>
        <v>-7241056938</v>
      </c>
    </row>
    <row r="580" spans="1:22">
      <c r="A580" s="1" t="s">
        <v>866</v>
      </c>
      <c r="D580" s="1">
        <f t="shared" ca="1" si="421"/>
        <v>0</v>
      </c>
      <c r="E580" s="1">
        <v>7</v>
      </c>
      <c r="F580" s="1">
        <v>10</v>
      </c>
      <c r="G580" s="1" t="str">
        <f t="shared" ca="1" si="410"/>
        <v>6130945827</v>
      </c>
      <c r="H580" s="1" t="str">
        <f t="shared" ca="1" si="413"/>
        <v>6130945827</v>
      </c>
      <c r="I580" s="1">
        <f t="shared" ca="1" si="414"/>
        <v>6</v>
      </c>
      <c r="J580" s="30" t="str">
        <f ca="1">IF(OR(M579=3,L579=2,M579=2),H580,IF(AND(INT(RAND()*2)=0,K579-H580&gt;=0),H580*(-1),H580))</f>
        <v>6130945827</v>
      </c>
      <c r="K580" s="31">
        <f t="shared" ca="1" si="422"/>
        <v>37991000106</v>
      </c>
      <c r="L580" s="29">
        <f t="shared" ca="1" si="415"/>
        <v>0</v>
      </c>
      <c r="M580" s="1">
        <f t="shared" ca="1" si="423"/>
        <v>3</v>
      </c>
      <c r="N580" s="34" t="str">
        <f t="shared" ca="1" si="416"/>
        <v>6130945827</v>
      </c>
      <c r="O580" s="37" t="s">
        <v>866</v>
      </c>
      <c r="P580" s="1" t="str">
        <f t="shared" ca="1" si="417"/>
        <v>6130945827</v>
      </c>
      <c r="Q580" s="31">
        <f t="shared" ca="1" si="418"/>
        <v>6130945827</v>
      </c>
      <c r="R580" s="31">
        <f t="shared" ca="1" si="411"/>
        <v>6130945827</v>
      </c>
      <c r="S580" s="1">
        <f t="shared" ca="1" si="424"/>
        <v>2</v>
      </c>
      <c r="T580" s="1">
        <f t="shared" ca="1" si="412"/>
        <v>6</v>
      </c>
      <c r="U580" s="1">
        <f t="shared" ca="1" si="419"/>
        <v>3</v>
      </c>
      <c r="V580" s="31" t="str">
        <f t="shared" ca="1" si="420"/>
        <v>3130945827</v>
      </c>
    </row>
    <row r="581" spans="1:22">
      <c r="A581" s="1" t="s">
        <v>867</v>
      </c>
      <c r="D581" s="1">
        <f t="shared" ca="1" si="421"/>
        <v>0</v>
      </c>
      <c r="E581" s="1">
        <v>8</v>
      </c>
      <c r="F581" s="1">
        <v>10</v>
      </c>
      <c r="G581" s="1" t="str">
        <f t="shared" ca="1" si="410"/>
        <v>2796501483</v>
      </c>
      <c r="H581" s="1" t="str">
        <f t="shared" ca="1" si="413"/>
        <v>2796501483</v>
      </c>
      <c r="I581" s="1">
        <f t="shared" ca="1" si="414"/>
        <v>2</v>
      </c>
      <c r="J581" s="30" t="str">
        <f ca="1">IF(OR(M580=3,L580=2),H581,IF(OR(AND(INT(RAND()*2)=0,K580-H581&gt;=0),M580&lt;=2),H581*(-1),H581))</f>
        <v>2796501483</v>
      </c>
      <c r="K581" s="31">
        <f t="shared" ca="1" si="422"/>
        <v>40787501589</v>
      </c>
      <c r="L581" s="29">
        <f t="shared" ca="1" si="415"/>
        <v>0</v>
      </c>
      <c r="M581" s="1">
        <f t="shared" ca="1" si="423"/>
        <v>3</v>
      </c>
      <c r="N581" s="34" t="str">
        <f t="shared" ca="1" si="416"/>
        <v>2796501483</v>
      </c>
      <c r="O581" s="37">
        <v>-2796501483</v>
      </c>
      <c r="P581" s="1" t="str">
        <f ca="1">IF(AND($I574&gt;=7,$I583&gt;=7,$I582&gt;=7),$H574,$H581)</f>
        <v>2796501483</v>
      </c>
      <c r="Q581" s="31">
        <f t="shared" ca="1" si="418"/>
        <v>2796501483</v>
      </c>
      <c r="R581" s="31">
        <f t="shared" ca="1" si="411"/>
        <v>2796501483</v>
      </c>
      <c r="S581" s="1">
        <f t="shared" ca="1" si="424"/>
        <v>2</v>
      </c>
      <c r="T581" s="1">
        <f t="shared" ca="1" si="412"/>
        <v>2</v>
      </c>
      <c r="U581" s="1">
        <f t="shared" ca="1" si="419"/>
        <v>2</v>
      </c>
      <c r="V581" s="31">
        <f t="shared" ca="1" si="420"/>
        <v>2796501483</v>
      </c>
    </row>
    <row r="582" spans="1:22">
      <c r="A582" s="1" t="s">
        <v>868</v>
      </c>
      <c r="D582" s="1">
        <f t="shared" ca="1" si="421"/>
        <v>0</v>
      </c>
      <c r="E582" s="1">
        <v>9</v>
      </c>
      <c r="F582" s="1">
        <v>10</v>
      </c>
      <c r="G582" s="1" t="str">
        <f t="shared" ca="1" si="410"/>
        <v>4918723605</v>
      </c>
      <c r="H582" s="1" t="str">
        <f t="shared" ca="1" si="413"/>
        <v>4918723605</v>
      </c>
      <c r="I582" s="1">
        <f t="shared" ca="1" si="414"/>
        <v>4</v>
      </c>
      <c r="J582" s="30" t="str">
        <f ca="1">IF(M581=3,H582,IF(OR(AND(INT(RAND()*2)=0,K581-H582&gt;=0),M581=2),H582*(-1),H582))</f>
        <v>4918723605</v>
      </c>
      <c r="K582" s="31">
        <f t="shared" ca="1" si="422"/>
        <v>45706225194</v>
      </c>
      <c r="L582" s="29">
        <f t="shared" ca="1" si="415"/>
        <v>0</v>
      </c>
      <c r="M582" s="1">
        <f t="shared" ca="1" si="423"/>
        <v>3</v>
      </c>
      <c r="N582" s="34" t="str">
        <f t="shared" ca="1" si="416"/>
        <v>4918723605</v>
      </c>
      <c r="O582" s="37" t="s">
        <v>868</v>
      </c>
      <c r="P582" s="1" t="str">
        <f ca="1">IF(AND($I574&gt;=7,$I583&gt;=7,$I582&lt;7),$H574,$H582)</f>
        <v>4918723605</v>
      </c>
      <c r="Q582" s="31">
        <f t="shared" ca="1" si="418"/>
        <v>4918723605</v>
      </c>
      <c r="R582" s="31">
        <f t="shared" ca="1" si="411"/>
        <v>4918723605</v>
      </c>
      <c r="S582" s="1">
        <f t="shared" ca="1" si="424"/>
        <v>2</v>
      </c>
      <c r="T582" s="1">
        <f t="shared" ca="1" si="412"/>
        <v>4</v>
      </c>
      <c r="U582" s="1">
        <f t="shared" ca="1" si="419"/>
        <v>4</v>
      </c>
      <c r="V582" s="31">
        <f t="shared" ca="1" si="420"/>
        <v>4918723605</v>
      </c>
    </row>
    <row r="583" spans="1:22">
      <c r="A583" s="1" t="s">
        <v>869</v>
      </c>
      <c r="D583" s="1">
        <f t="shared" ca="1" si="421"/>
        <v>0</v>
      </c>
      <c r="E583" s="1">
        <v>10</v>
      </c>
      <c r="F583" s="1">
        <v>10</v>
      </c>
      <c r="G583" s="1" t="str">
        <f t="shared" ca="1" si="410"/>
        <v>9463278150</v>
      </c>
      <c r="H583" s="1" t="str">
        <f t="shared" ca="1" si="413"/>
        <v>9463278150</v>
      </c>
      <c r="I583" s="1">
        <f t="shared" ca="1" si="414"/>
        <v>9</v>
      </c>
      <c r="J583" s="30" t="str">
        <f ca="1">IF(M582=3,H583,IF(OR(AND(INT(RAND()*2)=0,K582-H583&gt;=0),M582=2),H583*(-1),H583))</f>
        <v>9463278150</v>
      </c>
      <c r="K583" s="31">
        <f t="shared" ca="1" si="422"/>
        <v>55169503344</v>
      </c>
      <c r="L583" s="29">
        <f t="shared" ca="1" si="415"/>
        <v>0</v>
      </c>
      <c r="M583" s="1">
        <f t="shared" ca="1" si="423"/>
        <v>3</v>
      </c>
      <c r="N583" s="34" t="str">
        <f t="shared" ca="1" si="416"/>
        <v>9463278150</v>
      </c>
      <c r="O583" s="37" t="s">
        <v>869</v>
      </c>
      <c r="P583" s="1" t="str">
        <f ca="1">IF(AND($I574&gt;=7,$I583&lt;7),$H574,$H583)</f>
        <v>9463278150</v>
      </c>
      <c r="Q583" s="31">
        <f t="shared" ca="1" si="418"/>
        <v>-9463278150</v>
      </c>
      <c r="R583" s="31">
        <f t="shared" ca="1" si="411"/>
        <v>-9463278150</v>
      </c>
      <c r="S583" s="1">
        <f t="shared" ca="1" si="424"/>
        <v>3</v>
      </c>
      <c r="T583" s="1">
        <f t="shared" ca="1" si="412"/>
        <v>0</v>
      </c>
      <c r="U583" s="1">
        <f t="shared" ca="1" si="419"/>
        <v>4</v>
      </c>
      <c r="V583" s="31">
        <f t="shared" ca="1" si="420"/>
        <v>-9463278150</v>
      </c>
    </row>
    <row r="584" spans="1:22">
      <c r="D584" s="1">
        <f ca="1">SUM(D574:D583)+D569</f>
        <v>10</v>
      </c>
      <c r="K584" s="31">
        <f t="shared" ca="1" si="422"/>
        <v>55169503344</v>
      </c>
      <c r="O584" s="37"/>
      <c r="Q584" s="31">
        <f ca="1">SUM(Q574:Q583)</f>
        <v>5056499070</v>
      </c>
      <c r="R584" s="31">
        <f ca="1">SUM(R574:R583)</f>
        <v>5056499070</v>
      </c>
      <c r="V584" s="31">
        <f ca="1">SUM(V574:V583)</f>
        <v>-11848174083</v>
      </c>
    </row>
    <row r="585" spans="1:22">
      <c r="O585" s="37"/>
    </row>
    <row r="586" spans="1:22">
      <c r="A586" s="22" t="s">
        <v>381</v>
      </c>
      <c r="F586" s="1" t="s">
        <v>451</v>
      </c>
      <c r="O586" s="37"/>
    </row>
    <row r="587" spans="1:22">
      <c r="F587" s="1">
        <f>MAX(F589:F598)</f>
        <v>10</v>
      </c>
      <c r="O587" s="37"/>
    </row>
    <row r="588" spans="1:22">
      <c r="A588" s="1" t="s">
        <v>440</v>
      </c>
      <c r="B588" s="1" t="s">
        <v>441</v>
      </c>
      <c r="E588" s="1" t="s">
        <v>396</v>
      </c>
      <c r="F588" s="1" t="s">
        <v>444</v>
      </c>
      <c r="G588" s="1" t="s">
        <v>337</v>
      </c>
      <c r="H588" s="1" t="s">
        <v>338</v>
      </c>
      <c r="I588" s="1" t="s">
        <v>342</v>
      </c>
      <c r="J588" s="1" t="s">
        <v>339</v>
      </c>
      <c r="K588" s="31" t="s">
        <v>343</v>
      </c>
      <c r="L588" s="27" t="s">
        <v>344</v>
      </c>
      <c r="M588" s="27" t="s">
        <v>345</v>
      </c>
      <c r="N588" s="33"/>
      <c r="O588" s="36"/>
      <c r="P588" s="17" t="s">
        <v>346</v>
      </c>
    </row>
    <row r="589" spans="1:22">
      <c r="A589" s="1" t="s">
        <v>870</v>
      </c>
      <c r="C589" s="1">
        <f ca="1">IF(C574=3,0,3)</f>
        <v>0</v>
      </c>
      <c r="D589" s="1">
        <f ca="1">IF(AND(C589=0,D584=0),1,0)</f>
        <v>0</v>
      </c>
      <c r="E589" s="1">
        <v>1</v>
      </c>
      <c r="F589" s="1">
        <v>10</v>
      </c>
      <c r="G589" s="1" t="str">
        <f t="shared" ref="G589:G598" ca="1" si="425">IF(LEFT(A589,F589)="0",INT(RAND()*9+1),LEFT(A589,F589))</f>
        <v>2904361758</v>
      </c>
      <c r="H589" s="1" t="str">
        <f ca="1">IF(LEFT(G589,1)="0",RIGHT(G589,LEN(G589)-1)&amp;LEFT(G589,1),G589)</f>
        <v>2904361758</v>
      </c>
      <c r="I589" s="1">
        <f ca="1">VALUE(LEFT(H589,1))</f>
        <v>2</v>
      </c>
      <c r="J589" s="1" t="str">
        <f ca="1">H589</f>
        <v>2904361758</v>
      </c>
      <c r="K589" s="31" t="str">
        <f ca="1">J589</f>
        <v>2904361758</v>
      </c>
      <c r="L589" s="29"/>
      <c r="M589" s="1">
        <f ca="1">C589</f>
        <v>0</v>
      </c>
      <c r="N589" s="34" t="str">
        <f ca="1">IF(D589=1,V589,J589)</f>
        <v>2904361758</v>
      </c>
      <c r="O589" s="37" t="s">
        <v>870</v>
      </c>
      <c r="P589" s="1" t="str">
        <f ca="1">IF($I589&lt;7,$H589,IF($I598&lt;7,$H598,IF($I597&lt;7,$H597,$H596)))</f>
        <v>2904361758</v>
      </c>
      <c r="Q589" s="31">
        <f ca="1">IF(AND(VALUE(LEFT(P589,1))&gt;=7,S588&lt;3),P589*-1,P589*1)</f>
        <v>2904361758</v>
      </c>
      <c r="R589" s="31">
        <f t="shared" ref="R589:R598" ca="1" si="426">Q589</f>
        <v>2904361758</v>
      </c>
      <c r="S589" s="1">
        <f ca="1">IF(Q589&lt;0,1,0)</f>
        <v>0</v>
      </c>
      <c r="T589" s="1">
        <f t="shared" ref="T589:T598" ca="1" si="427">IF(R589&gt;=0,VALUE(LEFT(R589,1)),0)</f>
        <v>2</v>
      </c>
      <c r="U589" s="1">
        <f ca="1">INT(RAND()*4+1)</f>
        <v>1</v>
      </c>
      <c r="V589" s="31">
        <f ca="1">IF(T589&gt;=5,U589&amp;RIGHT(R589,LEN(R589)-1),R589)</f>
        <v>2904361758</v>
      </c>
    </row>
    <row r="590" spans="1:22">
      <c r="A590" s="1" t="s">
        <v>871</v>
      </c>
      <c r="D590" s="1">
        <f ca="1">D589</f>
        <v>0</v>
      </c>
      <c r="E590" s="1">
        <v>2</v>
      </c>
      <c r="F590" s="1">
        <v>10</v>
      </c>
      <c r="G590" s="1" t="str">
        <f t="shared" ca="1" si="425"/>
        <v>8560927314</v>
      </c>
      <c r="H590" s="1" t="str">
        <f t="shared" ref="H590:H598" ca="1" si="428">IF(LEFT(G590,1)="0",RIGHT(G590,LEN(G590)-1)&amp;LEFT(G590,1),G590)</f>
        <v>8560927314</v>
      </c>
      <c r="I590" s="1">
        <f t="shared" ref="I590:I598" ca="1" si="429">VALUE(LEFT(H590,1))</f>
        <v>8</v>
      </c>
      <c r="J590" s="1" t="str">
        <f ca="1">IF(M589=3,H590,IF(L589=2,H590,IF(AND(INT(RAND()*2)=0,K589-H590&gt;=0),H590*(-1),H590)))</f>
        <v>8560927314</v>
      </c>
      <c r="K590" s="31">
        <f ca="1">K589+J590</f>
        <v>11465289072</v>
      </c>
      <c r="L590" s="29">
        <f t="shared" ref="L590:L598" ca="1" si="430">IF(J590&lt;0,L589+1,0)</f>
        <v>0</v>
      </c>
      <c r="M590" s="1">
        <f ca="1">IF(J590&lt;0,M589+1,M589)</f>
        <v>0</v>
      </c>
      <c r="N590" s="34" t="str">
        <f t="shared" ref="N590:N598" ca="1" si="431">IF(D590=1,V590,J590)</f>
        <v>8560927314</v>
      </c>
      <c r="O590" s="37" t="s">
        <v>871</v>
      </c>
      <c r="P590" s="1" t="str">
        <f t="shared" ref="P590:P595" ca="1" si="432">$H590</f>
        <v>8560927314</v>
      </c>
      <c r="Q590" s="31">
        <f t="shared" ref="Q590:Q598" ca="1" si="433">IF(AND(VALUE(LEFT(P590,1))&gt;=7,S589&lt;3),P590*-1,P590*1)</f>
        <v>-8560927314</v>
      </c>
      <c r="R590" s="31">
        <f t="shared" ca="1" si="426"/>
        <v>-8560927314</v>
      </c>
      <c r="S590" s="1">
        <f ca="1">IF(Q590&lt;0,S589+1,S589)</f>
        <v>1</v>
      </c>
      <c r="T590" s="1">
        <f t="shared" ca="1" si="427"/>
        <v>0</v>
      </c>
      <c r="U590" s="1">
        <f t="shared" ref="U590:U598" ca="1" si="434">INT(RAND()*4+1)</f>
        <v>4</v>
      </c>
      <c r="V590" s="31">
        <f t="shared" ref="V590:V598" ca="1" si="435">IF(T590&gt;=5,U590&amp;RIGHT(R590,LEN(R590)-1),R590)</f>
        <v>-8560927314</v>
      </c>
    </row>
    <row r="591" spans="1:22">
      <c r="A591" s="1" t="s">
        <v>872</v>
      </c>
      <c r="D591" s="1">
        <f t="shared" ref="D591:D598" ca="1" si="436">D590</f>
        <v>0</v>
      </c>
      <c r="E591" s="1">
        <v>3</v>
      </c>
      <c r="F591" s="1">
        <v>10</v>
      </c>
      <c r="G591" s="1" t="str">
        <f t="shared" ca="1" si="425"/>
        <v>0782149536</v>
      </c>
      <c r="H591" s="1" t="str">
        <f t="shared" ca="1" si="428"/>
        <v>7821495360</v>
      </c>
      <c r="I591" s="1">
        <f t="shared" ca="1" si="429"/>
        <v>7</v>
      </c>
      <c r="J591" s="1">
        <f ca="1">IF(M590=3,H591,IF(L590=2,H591,IF(AND(INT(RAND()*2)=0,K590-H591&gt;=0),H591*(-1),H591)))</f>
        <v>-7821495360</v>
      </c>
      <c r="K591" s="31">
        <f t="shared" ref="K591:K599" ca="1" si="437">K590+J591</f>
        <v>3643793712</v>
      </c>
      <c r="L591" s="29">
        <f t="shared" ca="1" si="430"/>
        <v>1</v>
      </c>
      <c r="M591" s="1">
        <f t="shared" ref="M591:M598" ca="1" si="438">IF(J591&lt;0,M590+1,M590)</f>
        <v>1</v>
      </c>
      <c r="N591" s="34">
        <f t="shared" ca="1" si="431"/>
        <v>-7821495360</v>
      </c>
      <c r="O591" s="37" t="s">
        <v>1361</v>
      </c>
      <c r="P591" s="1" t="str">
        <f t="shared" ca="1" si="432"/>
        <v>7821495360</v>
      </c>
      <c r="Q591" s="31">
        <f t="shared" ca="1" si="433"/>
        <v>-7821495360</v>
      </c>
      <c r="R591" s="31">
        <f t="shared" ca="1" si="426"/>
        <v>-7821495360</v>
      </c>
      <c r="S591" s="1">
        <f t="shared" ref="S591:S598" ca="1" si="439">IF(Q591&lt;0,S590+1,S590)</f>
        <v>2</v>
      </c>
      <c r="T591" s="1">
        <f t="shared" ca="1" si="427"/>
        <v>0</v>
      </c>
      <c r="U591" s="1">
        <f t="shared" ca="1" si="434"/>
        <v>2</v>
      </c>
      <c r="V591" s="31">
        <f t="shared" ca="1" si="435"/>
        <v>-7821495360</v>
      </c>
    </row>
    <row r="592" spans="1:22">
      <c r="A592" s="1" t="s">
        <v>873</v>
      </c>
      <c r="D592" s="1">
        <f t="shared" ca="1" si="436"/>
        <v>0</v>
      </c>
      <c r="E592" s="1">
        <v>4</v>
      </c>
      <c r="F592" s="1">
        <v>10</v>
      </c>
      <c r="G592" s="1" t="str">
        <f t="shared" ca="1" si="425"/>
        <v>4126583970</v>
      </c>
      <c r="H592" s="1" t="str">
        <f t="shared" ca="1" si="428"/>
        <v>4126583970</v>
      </c>
      <c r="I592" s="1">
        <f t="shared" ca="1" si="429"/>
        <v>4</v>
      </c>
      <c r="J592" s="1" t="str">
        <f ca="1">IF(M591=3,H592,IF(L591=2,H592,IF(AND(INT(RAND()*2)=0,K591-H592&gt;=0),H592*(-1),H592)))</f>
        <v>4126583970</v>
      </c>
      <c r="K592" s="31">
        <f t="shared" ca="1" si="437"/>
        <v>7770377682</v>
      </c>
      <c r="L592" s="29">
        <f t="shared" ca="1" si="430"/>
        <v>0</v>
      </c>
      <c r="M592" s="1">
        <f t="shared" ca="1" si="438"/>
        <v>1</v>
      </c>
      <c r="N592" s="34" t="str">
        <f t="shared" ca="1" si="431"/>
        <v>4126583970</v>
      </c>
      <c r="O592" s="37" t="s">
        <v>873</v>
      </c>
      <c r="P592" s="1" t="str">
        <f t="shared" ca="1" si="432"/>
        <v>4126583970</v>
      </c>
      <c r="Q592" s="31">
        <f t="shared" ca="1" si="433"/>
        <v>4126583970</v>
      </c>
      <c r="R592" s="31">
        <f t="shared" ca="1" si="426"/>
        <v>4126583970</v>
      </c>
      <c r="S592" s="1">
        <f t="shared" ca="1" si="439"/>
        <v>2</v>
      </c>
      <c r="T592" s="1">
        <f t="shared" ca="1" si="427"/>
        <v>4</v>
      </c>
      <c r="U592" s="1">
        <f t="shared" ca="1" si="434"/>
        <v>4</v>
      </c>
      <c r="V592" s="31">
        <f t="shared" ca="1" si="435"/>
        <v>4126583970</v>
      </c>
    </row>
    <row r="593" spans="1:22">
      <c r="A593" s="1" t="s">
        <v>874</v>
      </c>
      <c r="D593" s="1">
        <f t="shared" ca="1" si="436"/>
        <v>0</v>
      </c>
      <c r="E593" s="1">
        <v>5</v>
      </c>
      <c r="F593" s="1">
        <v>10</v>
      </c>
      <c r="G593" s="1" t="str">
        <f t="shared" ca="1" si="425"/>
        <v>5237694081</v>
      </c>
      <c r="H593" s="1" t="str">
        <f t="shared" ca="1" si="428"/>
        <v>5237694081</v>
      </c>
      <c r="I593" s="1">
        <f t="shared" ca="1" si="429"/>
        <v>5</v>
      </c>
      <c r="J593" s="30">
        <f ca="1">IF(OR(M592=3,L592=2,M592=2),H593,IF(AND(INT(RAND()*2)=0,K592-H593&gt;=0),H593*(-1),H593))</f>
        <v>-5237694081</v>
      </c>
      <c r="K593" s="31">
        <f t="shared" ca="1" si="437"/>
        <v>2532683601</v>
      </c>
      <c r="L593" s="29">
        <f t="shared" ca="1" si="430"/>
        <v>1</v>
      </c>
      <c r="M593" s="1">
        <f t="shared" ca="1" si="438"/>
        <v>2</v>
      </c>
      <c r="N593" s="34">
        <f t="shared" ca="1" si="431"/>
        <v>-5237694081</v>
      </c>
      <c r="O593" s="37" t="s">
        <v>874</v>
      </c>
      <c r="P593" s="1" t="str">
        <f t="shared" ca="1" si="432"/>
        <v>5237694081</v>
      </c>
      <c r="Q593" s="31">
        <f t="shared" ca="1" si="433"/>
        <v>5237694081</v>
      </c>
      <c r="R593" s="31">
        <f t="shared" ca="1" si="426"/>
        <v>5237694081</v>
      </c>
      <c r="S593" s="1">
        <f t="shared" ca="1" si="439"/>
        <v>2</v>
      </c>
      <c r="T593" s="1">
        <f t="shared" ca="1" si="427"/>
        <v>5</v>
      </c>
      <c r="U593" s="1">
        <f t="shared" ca="1" si="434"/>
        <v>2</v>
      </c>
      <c r="V593" s="31" t="str">
        <f t="shared" ca="1" si="435"/>
        <v>2237694081</v>
      </c>
    </row>
    <row r="594" spans="1:22">
      <c r="A594" s="1" t="s">
        <v>875</v>
      </c>
      <c r="D594" s="1">
        <f t="shared" ca="1" si="436"/>
        <v>0</v>
      </c>
      <c r="E594" s="1">
        <v>6</v>
      </c>
      <c r="F594" s="1">
        <v>10</v>
      </c>
      <c r="G594" s="1" t="str">
        <f t="shared" ca="1" si="425"/>
        <v>7459816203</v>
      </c>
      <c r="H594" s="1" t="str">
        <f t="shared" ca="1" si="428"/>
        <v>7459816203</v>
      </c>
      <c r="I594" s="1">
        <f t="shared" ca="1" si="429"/>
        <v>7</v>
      </c>
      <c r="J594" s="30" t="str">
        <f ca="1">IF(OR(M593=3,L593=2,M593=2),H594,IF(AND(INT(RAND()*2)=0,K593-H594&gt;=0),H594*(-1),H594))</f>
        <v>7459816203</v>
      </c>
      <c r="K594" s="31">
        <f t="shared" ca="1" si="437"/>
        <v>9992499804</v>
      </c>
      <c r="L594" s="29">
        <f t="shared" ca="1" si="430"/>
        <v>0</v>
      </c>
      <c r="M594" s="1">
        <f t="shared" ca="1" si="438"/>
        <v>2</v>
      </c>
      <c r="N594" s="34" t="str">
        <f t="shared" ca="1" si="431"/>
        <v>7459816203</v>
      </c>
      <c r="O594" s="37" t="s">
        <v>875</v>
      </c>
      <c r="P594" s="1" t="str">
        <f t="shared" ca="1" si="432"/>
        <v>7459816203</v>
      </c>
      <c r="Q594" s="31">
        <f t="shared" ca="1" si="433"/>
        <v>-7459816203</v>
      </c>
      <c r="R594" s="31">
        <f t="shared" ca="1" si="426"/>
        <v>-7459816203</v>
      </c>
      <c r="S594" s="1">
        <f t="shared" ca="1" si="439"/>
        <v>3</v>
      </c>
      <c r="T594" s="1">
        <f t="shared" ca="1" si="427"/>
        <v>0</v>
      </c>
      <c r="U594" s="1">
        <f t="shared" ca="1" si="434"/>
        <v>1</v>
      </c>
      <c r="V594" s="31">
        <f t="shared" ca="1" si="435"/>
        <v>-7459816203</v>
      </c>
    </row>
    <row r="595" spans="1:22">
      <c r="A595" s="1" t="s">
        <v>876</v>
      </c>
      <c r="D595" s="1">
        <f t="shared" ca="1" si="436"/>
        <v>0</v>
      </c>
      <c r="E595" s="1">
        <v>7</v>
      </c>
      <c r="F595" s="1">
        <v>10</v>
      </c>
      <c r="G595" s="1" t="str">
        <f t="shared" ca="1" si="425"/>
        <v>1893250647</v>
      </c>
      <c r="H595" s="1" t="str">
        <f t="shared" ca="1" si="428"/>
        <v>1893250647</v>
      </c>
      <c r="I595" s="1">
        <f t="shared" ca="1" si="429"/>
        <v>1</v>
      </c>
      <c r="J595" s="30" t="str">
        <f ca="1">IF(OR(M594=3,L594=2,M594=2),H595,IF(AND(INT(RAND()*2)=0,K594-H595&gt;=0),H595*(-1),H595))</f>
        <v>1893250647</v>
      </c>
      <c r="K595" s="31">
        <f t="shared" ca="1" si="437"/>
        <v>11885750451</v>
      </c>
      <c r="L595" s="29">
        <f t="shared" ca="1" si="430"/>
        <v>0</v>
      </c>
      <c r="M595" s="1">
        <f t="shared" ca="1" si="438"/>
        <v>2</v>
      </c>
      <c r="N595" s="34" t="str">
        <f t="shared" ca="1" si="431"/>
        <v>1893250647</v>
      </c>
      <c r="O595" s="37" t="s">
        <v>876</v>
      </c>
      <c r="P595" s="1" t="str">
        <f t="shared" ca="1" si="432"/>
        <v>1893250647</v>
      </c>
      <c r="Q595" s="31">
        <f t="shared" ca="1" si="433"/>
        <v>1893250647</v>
      </c>
      <c r="R595" s="31">
        <f t="shared" ca="1" si="426"/>
        <v>1893250647</v>
      </c>
      <c r="S595" s="1">
        <f t="shared" ca="1" si="439"/>
        <v>3</v>
      </c>
      <c r="T595" s="1">
        <f t="shared" ca="1" si="427"/>
        <v>1</v>
      </c>
      <c r="U595" s="1">
        <f t="shared" ca="1" si="434"/>
        <v>1</v>
      </c>
      <c r="V595" s="31">
        <f t="shared" ca="1" si="435"/>
        <v>1893250647</v>
      </c>
    </row>
    <row r="596" spans="1:22">
      <c r="A596" s="1" t="s">
        <v>877</v>
      </c>
      <c r="D596" s="1">
        <f t="shared" ca="1" si="436"/>
        <v>0</v>
      </c>
      <c r="E596" s="1">
        <v>8</v>
      </c>
      <c r="F596" s="1">
        <v>10</v>
      </c>
      <c r="G596" s="1" t="str">
        <f t="shared" ca="1" si="425"/>
        <v>6348705192</v>
      </c>
      <c r="H596" s="1" t="str">
        <f t="shared" ca="1" si="428"/>
        <v>6348705192</v>
      </c>
      <c r="I596" s="1">
        <f t="shared" ca="1" si="429"/>
        <v>6</v>
      </c>
      <c r="J596" s="30">
        <f ca="1">IF(OR(M595=3,L595=2),H596,IF(OR(AND(INT(RAND()*2)=0,K595-H596&gt;=0),M595&lt;=2),H596*(-1),H596))</f>
        <v>-6348705192</v>
      </c>
      <c r="K596" s="31">
        <f t="shared" ca="1" si="437"/>
        <v>5537045259</v>
      </c>
      <c r="L596" s="29">
        <f t="shared" ca="1" si="430"/>
        <v>1</v>
      </c>
      <c r="M596" s="1">
        <f t="shared" ca="1" si="438"/>
        <v>3</v>
      </c>
      <c r="N596" s="34">
        <f t="shared" ca="1" si="431"/>
        <v>-6348705192</v>
      </c>
      <c r="O596" s="37" t="s">
        <v>877</v>
      </c>
      <c r="P596" s="1" t="str">
        <f ca="1">IF(AND($I589&gt;=7,$I598&gt;=7,$I597&gt;=7),$H589,$H596)</f>
        <v>6348705192</v>
      </c>
      <c r="Q596" s="31">
        <f t="shared" ca="1" si="433"/>
        <v>6348705192</v>
      </c>
      <c r="R596" s="31">
        <f t="shared" ca="1" si="426"/>
        <v>6348705192</v>
      </c>
      <c r="S596" s="1">
        <f t="shared" ca="1" si="439"/>
        <v>3</v>
      </c>
      <c r="T596" s="1">
        <f t="shared" ca="1" si="427"/>
        <v>6</v>
      </c>
      <c r="U596" s="1">
        <f t="shared" ca="1" si="434"/>
        <v>4</v>
      </c>
      <c r="V596" s="31" t="str">
        <f t="shared" ca="1" si="435"/>
        <v>4348705192</v>
      </c>
    </row>
    <row r="597" spans="1:22">
      <c r="A597" s="1" t="s">
        <v>878</v>
      </c>
      <c r="D597" s="1">
        <f t="shared" ca="1" si="436"/>
        <v>0</v>
      </c>
      <c r="E597" s="1">
        <v>9</v>
      </c>
      <c r="F597" s="1">
        <v>10</v>
      </c>
      <c r="G597" s="1" t="str">
        <f t="shared" ca="1" si="425"/>
        <v>3015472869</v>
      </c>
      <c r="H597" s="1" t="str">
        <f t="shared" ca="1" si="428"/>
        <v>3015472869</v>
      </c>
      <c r="I597" s="1">
        <f t="shared" ca="1" si="429"/>
        <v>3</v>
      </c>
      <c r="J597" s="30" t="str">
        <f ca="1">IF(M596=3,H597,IF(OR(AND(INT(RAND()*2)=0,K596-H597&gt;=0),M596=2),H597*(-1),H597))</f>
        <v>3015472869</v>
      </c>
      <c r="K597" s="31">
        <f t="shared" ca="1" si="437"/>
        <v>8552518128</v>
      </c>
      <c r="L597" s="29">
        <f t="shared" ca="1" si="430"/>
        <v>0</v>
      </c>
      <c r="M597" s="1">
        <f t="shared" ca="1" si="438"/>
        <v>3</v>
      </c>
      <c r="N597" s="34" t="str">
        <f t="shared" ca="1" si="431"/>
        <v>3015472869</v>
      </c>
      <c r="O597" s="37" t="s">
        <v>878</v>
      </c>
      <c r="P597" s="1" t="str">
        <f ca="1">IF(AND($I589&gt;=7,$I598&gt;=7,$I597&lt;7),$H589,$H597)</f>
        <v>3015472869</v>
      </c>
      <c r="Q597" s="31">
        <f t="shared" ca="1" si="433"/>
        <v>3015472869</v>
      </c>
      <c r="R597" s="31">
        <f t="shared" ca="1" si="426"/>
        <v>3015472869</v>
      </c>
      <c r="S597" s="1">
        <f t="shared" ca="1" si="439"/>
        <v>3</v>
      </c>
      <c r="T597" s="1">
        <f t="shared" ca="1" si="427"/>
        <v>3</v>
      </c>
      <c r="U597" s="1">
        <f t="shared" ca="1" si="434"/>
        <v>1</v>
      </c>
      <c r="V597" s="31">
        <f t="shared" ca="1" si="435"/>
        <v>3015472869</v>
      </c>
    </row>
    <row r="598" spans="1:22">
      <c r="A598" s="1" t="s">
        <v>879</v>
      </c>
      <c r="D598" s="1">
        <f t="shared" ca="1" si="436"/>
        <v>0</v>
      </c>
      <c r="E598" s="1">
        <v>10</v>
      </c>
      <c r="F598" s="1">
        <v>10</v>
      </c>
      <c r="G598" s="1" t="str">
        <f t="shared" ca="1" si="425"/>
        <v>9671038425</v>
      </c>
      <c r="H598" s="1" t="str">
        <f t="shared" ca="1" si="428"/>
        <v>9671038425</v>
      </c>
      <c r="I598" s="1">
        <f t="shared" ca="1" si="429"/>
        <v>9</v>
      </c>
      <c r="J598" s="30" t="str">
        <f ca="1">IF(M597=3,H598,IF(OR(AND(INT(RAND()*2)=0,K597-H598&gt;=0),M597=2),H598*(-1),H598))</f>
        <v>9671038425</v>
      </c>
      <c r="K598" s="31">
        <f t="shared" ca="1" si="437"/>
        <v>18223556553</v>
      </c>
      <c r="L598" s="29">
        <f t="shared" ca="1" si="430"/>
        <v>0</v>
      </c>
      <c r="M598" s="1">
        <f t="shared" ca="1" si="438"/>
        <v>3</v>
      </c>
      <c r="N598" s="34" t="str">
        <f t="shared" ca="1" si="431"/>
        <v>9671038425</v>
      </c>
      <c r="O598" s="37" t="s">
        <v>879</v>
      </c>
      <c r="P598" s="1" t="str">
        <f ca="1">IF(AND($I589&gt;=7,$I598&lt;7),$H589,$H598)</f>
        <v>9671038425</v>
      </c>
      <c r="Q598" s="31">
        <f t="shared" ca="1" si="433"/>
        <v>9671038425</v>
      </c>
      <c r="R598" s="31">
        <f t="shared" ca="1" si="426"/>
        <v>9671038425</v>
      </c>
      <c r="S598" s="1">
        <f t="shared" ca="1" si="439"/>
        <v>3</v>
      </c>
      <c r="T598" s="1">
        <f t="shared" ca="1" si="427"/>
        <v>9</v>
      </c>
      <c r="U598" s="1">
        <f t="shared" ca="1" si="434"/>
        <v>2</v>
      </c>
      <c r="V598" s="31" t="str">
        <f t="shared" ca="1" si="435"/>
        <v>2671038425</v>
      </c>
    </row>
    <row r="599" spans="1:22">
      <c r="K599" s="31">
        <f t="shared" ca="1" si="437"/>
        <v>18223556553</v>
      </c>
      <c r="O599" s="37"/>
      <c r="Q599" s="31">
        <f ca="1">SUM(Q589:Q598)</f>
        <v>9354868065</v>
      </c>
      <c r="R599" s="31">
        <f ca="1">SUM(R589:R598)</f>
        <v>9354868065</v>
      </c>
      <c r="V599" s="31">
        <f ca="1">SUM(V589:V598)</f>
        <v>-11902569633</v>
      </c>
    </row>
    <row r="600" spans="1:22">
      <c r="O600" s="37"/>
    </row>
    <row r="601" spans="1:22">
      <c r="A601" s="22" t="s">
        <v>382</v>
      </c>
      <c r="F601" s="1" t="s">
        <v>451</v>
      </c>
      <c r="O601" s="37"/>
    </row>
    <row r="602" spans="1:22">
      <c r="F602" s="1">
        <f>MAX(F604:F613)</f>
        <v>11</v>
      </c>
      <c r="O602" s="37"/>
    </row>
    <row r="603" spans="1:22">
      <c r="A603" s="1" t="s">
        <v>440</v>
      </c>
      <c r="B603" s="1" t="s">
        <v>441</v>
      </c>
      <c r="C603" s="28" t="s">
        <v>340</v>
      </c>
      <c r="D603" s="1" t="s">
        <v>341</v>
      </c>
      <c r="E603" s="1" t="s">
        <v>396</v>
      </c>
      <c r="F603" s="1" t="s">
        <v>444</v>
      </c>
      <c r="G603" s="1" t="s">
        <v>337</v>
      </c>
      <c r="H603" s="1" t="s">
        <v>338</v>
      </c>
      <c r="I603" s="1" t="s">
        <v>342</v>
      </c>
      <c r="J603" s="1" t="s">
        <v>339</v>
      </c>
      <c r="K603" s="31" t="s">
        <v>343</v>
      </c>
      <c r="L603" s="27" t="s">
        <v>344</v>
      </c>
      <c r="M603" s="27" t="s">
        <v>345</v>
      </c>
      <c r="N603" s="33"/>
      <c r="O603" s="36"/>
      <c r="P603" s="17" t="s">
        <v>346</v>
      </c>
    </row>
    <row r="604" spans="1:22">
      <c r="A604" s="1" t="s">
        <v>880</v>
      </c>
      <c r="B604" s="1" t="s">
        <v>890</v>
      </c>
      <c r="C604" s="1">
        <v>3</v>
      </c>
      <c r="D604" s="1">
        <f ca="1">IF(C604=0,INT(RAND()*2),0)</f>
        <v>0</v>
      </c>
      <c r="E604" s="1">
        <v>1</v>
      </c>
      <c r="F604" s="1">
        <v>11</v>
      </c>
      <c r="G604" s="1" t="str">
        <f>IF(F604&gt;10,LEFT(A604&amp;B604,F604),LEFT(A604,F604))</f>
        <v>84367052913</v>
      </c>
      <c r="H604" s="1" t="str">
        <f>IF(LEFT(G604,1)="0",RIGHT(G604,LEN(G604)-1)&amp;LEFT(G604,1),G604)</f>
        <v>84367052913</v>
      </c>
      <c r="I604" s="1">
        <f>VALUE(LEFT(H604,1))</f>
        <v>8</v>
      </c>
      <c r="J604" s="1" t="str">
        <f>H604</f>
        <v>84367052913</v>
      </c>
      <c r="K604" s="31" t="str">
        <f>J604</f>
        <v>84367052913</v>
      </c>
      <c r="L604" s="29"/>
      <c r="M604" s="1">
        <f>C604</f>
        <v>3</v>
      </c>
      <c r="N604" s="34" t="str">
        <f ca="1">IF(D604=1,V604,J604)</f>
        <v>84367052913</v>
      </c>
      <c r="O604" s="37" t="s">
        <v>1362</v>
      </c>
      <c r="P604" s="1" t="str">
        <f>IF($I604&lt;7,$H604,IF($I613&lt;7,$H613,IF($I612&lt;7,$H612,$H611)))</f>
        <v>40923618570</v>
      </c>
      <c r="Q604" s="31">
        <f>IF(AND(VALUE(LEFT(P604,1))&gt;=7,S603&lt;3),P604*-1,P604*1)</f>
        <v>40923618570</v>
      </c>
      <c r="R604" s="31">
        <f t="shared" ref="R604:R613" si="440">Q604</f>
        <v>40923618570</v>
      </c>
      <c r="S604" s="1">
        <f>IF(Q604&lt;0,1,0)</f>
        <v>0</v>
      </c>
      <c r="T604" s="1">
        <f t="shared" ref="T604:T613" si="441">IF(R604&gt;=0,VALUE(LEFT(R604,1)),0)</f>
        <v>4</v>
      </c>
      <c r="U604" s="1">
        <f ca="1">INT(RAND()*4+1)</f>
        <v>4</v>
      </c>
      <c r="V604" s="31">
        <f>IF(T604&gt;=5,U604&amp;RIGHT(R604,LEN(R604)-1),R604)</f>
        <v>40923618570</v>
      </c>
    </row>
    <row r="605" spans="1:22">
      <c r="A605" s="1" t="s">
        <v>881</v>
      </c>
      <c r="B605" s="1" t="s">
        <v>891</v>
      </c>
      <c r="D605" s="1">
        <f ca="1">D604</f>
        <v>0</v>
      </c>
      <c r="E605" s="1">
        <v>2</v>
      </c>
      <c r="F605" s="1">
        <v>11</v>
      </c>
      <c r="G605" s="1" t="str">
        <f t="shared" ref="G605:G613" si="442">IF(F605&gt;10,LEFT(A605&amp;B605,F605),LEFT(A605,F605))</f>
        <v>17690385245</v>
      </c>
      <c r="H605" s="1" t="str">
        <f t="shared" ref="H605:H613" si="443">IF(LEFT(G605,1)="0",RIGHT(G605,LEN(G605)-1)&amp;LEFT(G605,1),G605)</f>
        <v>17690385245</v>
      </c>
      <c r="I605" s="1">
        <f t="shared" ref="I605:I613" si="444">VALUE(LEFT(H605,1))</f>
        <v>1</v>
      </c>
      <c r="J605" s="1" t="str">
        <f ca="1">IF(M604=3,H605,IF(L604=2,H605,IF(AND(INT(RAND()*2)=0,K604-H605&gt;=0),H605*(-1),H605)))</f>
        <v>17690385245</v>
      </c>
      <c r="K605" s="31">
        <f ca="1">K604+J605</f>
        <v>102057438158</v>
      </c>
      <c r="L605" s="29">
        <f t="shared" ref="L605:L613" ca="1" si="445">IF(J605&lt;0,L604+1,0)</f>
        <v>0</v>
      </c>
      <c r="M605" s="1">
        <f ca="1">IF(J605&lt;0,M604+1,M604)</f>
        <v>3</v>
      </c>
      <c r="N605" s="34" t="str">
        <f t="shared" ref="N605:N613" ca="1" si="446">IF(D605=1,V605,J605)</f>
        <v>17690385245</v>
      </c>
      <c r="O605" s="37" t="s">
        <v>1363</v>
      </c>
      <c r="P605" s="1" t="str">
        <f t="shared" ref="P605:P610" si="447">$H605</f>
        <v>17690385245</v>
      </c>
      <c r="Q605" s="31">
        <f t="shared" ref="Q605:Q613" si="448">IF(AND(VALUE(LEFT(P605,1))&gt;=7,S604&lt;3),P605*-1,P605*1)</f>
        <v>17690385245</v>
      </c>
      <c r="R605" s="31">
        <f t="shared" si="440"/>
        <v>17690385245</v>
      </c>
      <c r="S605" s="1">
        <f>IF(Q605&lt;0,S604+1,S604)</f>
        <v>0</v>
      </c>
      <c r="T605" s="1">
        <f t="shared" si="441"/>
        <v>1</v>
      </c>
      <c r="U605" s="1">
        <f t="shared" ref="U605:U613" ca="1" si="449">INT(RAND()*4+1)</f>
        <v>1</v>
      </c>
      <c r="V605" s="31">
        <f t="shared" ref="V605:V613" si="450">IF(T605&gt;=5,U605&amp;RIGHT(R605,LEN(R605)-1),R605)</f>
        <v>17690385245</v>
      </c>
    </row>
    <row r="606" spans="1:22">
      <c r="A606" s="1" t="s">
        <v>882</v>
      </c>
      <c r="B606" s="1" t="s">
        <v>892</v>
      </c>
      <c r="D606" s="1">
        <f t="shared" ref="D606:D613" ca="1" si="451">D605</f>
        <v>0</v>
      </c>
      <c r="E606" s="1">
        <v>3</v>
      </c>
      <c r="F606" s="1">
        <v>11</v>
      </c>
      <c r="G606" s="1" t="str">
        <f t="shared" si="442"/>
        <v>28701496359</v>
      </c>
      <c r="H606" s="1" t="str">
        <f t="shared" si="443"/>
        <v>28701496359</v>
      </c>
      <c r="I606" s="1">
        <f t="shared" si="444"/>
        <v>2</v>
      </c>
      <c r="J606" s="1" t="str">
        <f ca="1">IF(M605=3,H606,IF(L605=2,H606,IF(AND(INT(RAND()*2)=0,K605-H606&gt;=0),H606*(-1),H606)))</f>
        <v>28701496359</v>
      </c>
      <c r="K606" s="31">
        <f t="shared" ref="K606:K614" ca="1" si="452">K605+J606</f>
        <v>130758934517</v>
      </c>
      <c r="L606" s="29">
        <f t="shared" ca="1" si="445"/>
        <v>0</v>
      </c>
      <c r="M606" s="1">
        <f t="shared" ref="M606:M613" ca="1" si="453">IF(J606&lt;0,M605+1,M605)</f>
        <v>3</v>
      </c>
      <c r="N606" s="34" t="str">
        <f t="shared" ca="1" si="446"/>
        <v>28701496359</v>
      </c>
      <c r="O606" s="37" t="s">
        <v>1364</v>
      </c>
      <c r="P606" s="1" t="str">
        <f t="shared" si="447"/>
        <v>28701496359</v>
      </c>
      <c r="Q606" s="31">
        <f t="shared" si="448"/>
        <v>28701496359</v>
      </c>
      <c r="R606" s="31">
        <f t="shared" si="440"/>
        <v>28701496359</v>
      </c>
      <c r="S606" s="1">
        <f t="shared" ref="S606:S613" si="454">IF(Q606&lt;0,S605+1,S605)</f>
        <v>0</v>
      </c>
      <c r="T606" s="1">
        <f t="shared" si="441"/>
        <v>2</v>
      </c>
      <c r="U606" s="1">
        <f t="shared" ca="1" si="449"/>
        <v>2</v>
      </c>
      <c r="V606" s="31">
        <f t="shared" si="450"/>
        <v>28701496359</v>
      </c>
    </row>
    <row r="607" spans="1:22">
      <c r="A607" s="1" t="s">
        <v>883</v>
      </c>
      <c r="B607" s="1" t="s">
        <v>893</v>
      </c>
      <c r="D607" s="1">
        <f t="shared" ca="1" si="451"/>
        <v>0</v>
      </c>
      <c r="E607" s="1">
        <v>4</v>
      </c>
      <c r="F607" s="1">
        <v>11</v>
      </c>
      <c r="G607" s="1" t="str">
        <f t="shared" si="442"/>
        <v>51034729688</v>
      </c>
      <c r="H607" s="1" t="str">
        <f t="shared" si="443"/>
        <v>51034729688</v>
      </c>
      <c r="I607" s="1">
        <f t="shared" si="444"/>
        <v>5</v>
      </c>
      <c r="J607" s="1" t="str">
        <f ca="1">IF(M606=3,H607,IF(L606=2,H607,IF(AND(INT(RAND()*2)=0,K606-H607&gt;=0),H607*(-1),H607)))</f>
        <v>51034729688</v>
      </c>
      <c r="K607" s="31">
        <f t="shared" ca="1" si="452"/>
        <v>181793664205</v>
      </c>
      <c r="L607" s="29">
        <f t="shared" ca="1" si="445"/>
        <v>0</v>
      </c>
      <c r="M607" s="1">
        <f t="shared" ca="1" si="453"/>
        <v>3</v>
      </c>
      <c r="N607" s="34" t="str">
        <f t="shared" ca="1" si="446"/>
        <v>51034729688</v>
      </c>
      <c r="O607" s="37" t="s">
        <v>1365</v>
      </c>
      <c r="P607" s="1" t="str">
        <f t="shared" si="447"/>
        <v>51034729688</v>
      </c>
      <c r="Q607" s="31">
        <f t="shared" si="448"/>
        <v>51034729688</v>
      </c>
      <c r="R607" s="31">
        <f t="shared" si="440"/>
        <v>51034729688</v>
      </c>
      <c r="S607" s="1">
        <f t="shared" si="454"/>
        <v>0</v>
      </c>
      <c r="T607" s="1">
        <f t="shared" si="441"/>
        <v>5</v>
      </c>
      <c r="U607" s="1">
        <f t="shared" ca="1" si="449"/>
        <v>2</v>
      </c>
      <c r="V607" s="31" t="str">
        <f t="shared" ca="1" si="450"/>
        <v>21034729688</v>
      </c>
    </row>
    <row r="608" spans="1:22">
      <c r="A608" s="1" t="s">
        <v>884</v>
      </c>
      <c r="B608" s="1" t="s">
        <v>894</v>
      </c>
      <c r="D608" s="1">
        <f t="shared" ca="1" si="451"/>
        <v>0</v>
      </c>
      <c r="E608" s="1">
        <v>5</v>
      </c>
      <c r="F608" s="1">
        <v>11</v>
      </c>
      <c r="G608" s="1" t="str">
        <f t="shared" si="442"/>
        <v>39812507467</v>
      </c>
      <c r="H608" s="1" t="str">
        <f t="shared" si="443"/>
        <v>39812507467</v>
      </c>
      <c r="I608" s="1">
        <f t="shared" si="444"/>
        <v>3</v>
      </c>
      <c r="J608" s="30" t="str">
        <f ca="1">IF(OR(M607=3,L607=2,M607=2),H608,IF(AND(INT(RAND()*2)=0,K607-H608&gt;=0),H608*(-1),H608))</f>
        <v>39812507467</v>
      </c>
      <c r="K608" s="31">
        <f t="shared" ca="1" si="452"/>
        <v>221606171672</v>
      </c>
      <c r="L608" s="29">
        <f t="shared" ca="1" si="445"/>
        <v>0</v>
      </c>
      <c r="M608" s="1">
        <f t="shared" ca="1" si="453"/>
        <v>3</v>
      </c>
      <c r="N608" s="34" t="str">
        <f t="shared" ca="1" si="446"/>
        <v>39812507467</v>
      </c>
      <c r="O608" s="37" t="s">
        <v>1366</v>
      </c>
      <c r="P608" s="1" t="str">
        <f t="shared" si="447"/>
        <v>39812507467</v>
      </c>
      <c r="Q608" s="31">
        <f t="shared" si="448"/>
        <v>39812507467</v>
      </c>
      <c r="R608" s="31">
        <f t="shared" si="440"/>
        <v>39812507467</v>
      </c>
      <c r="S608" s="1">
        <f t="shared" si="454"/>
        <v>0</v>
      </c>
      <c r="T608" s="1">
        <f t="shared" si="441"/>
        <v>3</v>
      </c>
      <c r="U608" s="1">
        <f t="shared" ca="1" si="449"/>
        <v>4</v>
      </c>
      <c r="V608" s="31">
        <f t="shared" si="450"/>
        <v>39812507467</v>
      </c>
    </row>
    <row r="609" spans="1:22">
      <c r="A609" s="1" t="s">
        <v>885</v>
      </c>
      <c r="B609" s="1" t="s">
        <v>895</v>
      </c>
      <c r="D609" s="1">
        <f t="shared" ca="1" si="451"/>
        <v>0</v>
      </c>
      <c r="E609" s="1">
        <v>6</v>
      </c>
      <c r="F609" s="1">
        <v>11</v>
      </c>
      <c r="G609" s="1" t="str">
        <f t="shared" si="442"/>
        <v>73256941801</v>
      </c>
      <c r="H609" s="1" t="str">
        <f t="shared" si="443"/>
        <v>73256941801</v>
      </c>
      <c r="I609" s="1">
        <f t="shared" si="444"/>
        <v>7</v>
      </c>
      <c r="J609" s="30" t="str">
        <f ca="1">IF(OR(M608=3,L608=2,M608=2),H609,IF(AND(INT(RAND()*2)=0,K608-H609&gt;=0),H609*(-1),H609))</f>
        <v>73256941801</v>
      </c>
      <c r="K609" s="31">
        <f t="shared" ca="1" si="452"/>
        <v>294863113473</v>
      </c>
      <c r="L609" s="29">
        <f t="shared" ca="1" si="445"/>
        <v>0</v>
      </c>
      <c r="M609" s="1">
        <f t="shared" ca="1" si="453"/>
        <v>3</v>
      </c>
      <c r="N609" s="34" t="str">
        <f t="shared" ca="1" si="446"/>
        <v>73256941801</v>
      </c>
      <c r="O609" s="37" t="s">
        <v>1367</v>
      </c>
      <c r="P609" s="1" t="str">
        <f t="shared" si="447"/>
        <v>73256941801</v>
      </c>
      <c r="Q609" s="31">
        <f t="shared" si="448"/>
        <v>-73256941801</v>
      </c>
      <c r="R609" s="31">
        <f t="shared" si="440"/>
        <v>-73256941801</v>
      </c>
      <c r="S609" s="1">
        <f t="shared" si="454"/>
        <v>1</v>
      </c>
      <c r="T609" s="1">
        <f t="shared" si="441"/>
        <v>0</v>
      </c>
      <c r="U609" s="1">
        <f t="shared" ca="1" si="449"/>
        <v>4</v>
      </c>
      <c r="V609" s="31">
        <f t="shared" si="450"/>
        <v>-73256941801</v>
      </c>
    </row>
    <row r="610" spans="1:22">
      <c r="A610" s="1" t="s">
        <v>886</v>
      </c>
      <c r="B610" s="1" t="s">
        <v>896</v>
      </c>
      <c r="D610" s="1">
        <f t="shared" ca="1" si="451"/>
        <v>0</v>
      </c>
      <c r="E610" s="1">
        <v>7</v>
      </c>
      <c r="F610" s="1">
        <v>11</v>
      </c>
      <c r="G610" s="1" t="str">
        <f t="shared" si="442"/>
        <v>06589274136</v>
      </c>
      <c r="H610" s="1" t="str">
        <f t="shared" si="443"/>
        <v>65892741360</v>
      </c>
      <c r="I610" s="1">
        <f t="shared" si="444"/>
        <v>6</v>
      </c>
      <c r="J610" s="30" t="str">
        <f ca="1">IF(OR(M609=3,L609=2,M609=2),H610,IF(AND(INT(RAND()*2)=0,K609-H610&gt;=0),H610*(-1),H610))</f>
        <v>65892741360</v>
      </c>
      <c r="K610" s="31">
        <f t="shared" ca="1" si="452"/>
        <v>360755854833</v>
      </c>
      <c r="L610" s="29">
        <f t="shared" ca="1" si="445"/>
        <v>0</v>
      </c>
      <c r="M610" s="1">
        <f t="shared" ca="1" si="453"/>
        <v>3</v>
      </c>
      <c r="N610" s="34" t="str">
        <f t="shared" ca="1" si="446"/>
        <v>65892741360</v>
      </c>
      <c r="O610" s="37" t="s">
        <v>1368</v>
      </c>
      <c r="P610" s="1" t="str">
        <f t="shared" si="447"/>
        <v>65892741360</v>
      </c>
      <c r="Q610" s="31">
        <f t="shared" si="448"/>
        <v>65892741360</v>
      </c>
      <c r="R610" s="31">
        <f t="shared" si="440"/>
        <v>65892741360</v>
      </c>
      <c r="S610" s="1">
        <f t="shared" si="454"/>
        <v>1</v>
      </c>
      <c r="T610" s="1">
        <f t="shared" si="441"/>
        <v>6</v>
      </c>
      <c r="U610" s="1">
        <f t="shared" ca="1" si="449"/>
        <v>1</v>
      </c>
      <c r="V610" s="31" t="str">
        <f t="shared" ca="1" si="450"/>
        <v>15892741360</v>
      </c>
    </row>
    <row r="611" spans="1:22">
      <c r="A611" s="1" t="s">
        <v>887</v>
      </c>
      <c r="B611" s="1" t="s">
        <v>897</v>
      </c>
      <c r="D611" s="1">
        <f t="shared" ca="1" si="451"/>
        <v>0</v>
      </c>
      <c r="E611" s="1">
        <v>8</v>
      </c>
      <c r="F611" s="1">
        <v>11</v>
      </c>
      <c r="G611" s="1" t="str">
        <f t="shared" si="442"/>
        <v>95478163022</v>
      </c>
      <c r="H611" s="1" t="str">
        <f t="shared" si="443"/>
        <v>95478163022</v>
      </c>
      <c r="I611" s="1">
        <f t="shared" si="444"/>
        <v>9</v>
      </c>
      <c r="J611" s="30" t="str">
        <f ca="1">IF(OR(M610=3,L610=2),H611,IF(OR(AND(INT(RAND()*2)=0,K610-H611&gt;=0),M610&lt;=2),H611*(-1),H611))</f>
        <v>95478163022</v>
      </c>
      <c r="K611" s="31">
        <f t="shared" ca="1" si="452"/>
        <v>456234017855</v>
      </c>
      <c r="L611" s="29">
        <f t="shared" ca="1" si="445"/>
        <v>0</v>
      </c>
      <c r="M611" s="1">
        <f t="shared" ca="1" si="453"/>
        <v>3</v>
      </c>
      <c r="N611" s="34" t="str">
        <f t="shared" ca="1" si="446"/>
        <v>95478163022</v>
      </c>
      <c r="O611" s="37" t="s">
        <v>1369</v>
      </c>
      <c r="P611" s="1" t="str">
        <f>IF(AND($I604&gt;=7,$I613&gt;=7,$I612&gt;=7),$H604,$H611)</f>
        <v>95478163022</v>
      </c>
      <c r="Q611" s="31">
        <f t="shared" si="448"/>
        <v>-95478163022</v>
      </c>
      <c r="R611" s="31">
        <f t="shared" si="440"/>
        <v>-95478163022</v>
      </c>
      <c r="S611" s="1">
        <f t="shared" si="454"/>
        <v>2</v>
      </c>
      <c r="T611" s="1">
        <f t="shared" si="441"/>
        <v>0</v>
      </c>
      <c r="U611" s="1">
        <f t="shared" ca="1" si="449"/>
        <v>2</v>
      </c>
      <c r="V611" s="31">
        <f t="shared" si="450"/>
        <v>-95478163022</v>
      </c>
    </row>
    <row r="612" spans="1:22">
      <c r="A612" s="1" t="s">
        <v>888</v>
      </c>
      <c r="B612" s="1" t="s">
        <v>898</v>
      </c>
      <c r="D612" s="1">
        <f t="shared" ca="1" si="451"/>
        <v>0</v>
      </c>
      <c r="E612" s="1">
        <v>9</v>
      </c>
      <c r="F612" s="1">
        <v>11</v>
      </c>
      <c r="G612" s="1" t="str">
        <f t="shared" si="442"/>
        <v>62145830794</v>
      </c>
      <c r="H612" s="1" t="str">
        <f t="shared" si="443"/>
        <v>62145830794</v>
      </c>
      <c r="I612" s="1">
        <f t="shared" si="444"/>
        <v>6</v>
      </c>
      <c r="J612" s="30" t="str">
        <f ca="1">IF(M611=3,H612,IF(OR(AND(INT(RAND()*2)=0,K611-H612&gt;=0),M611=2),H612*(-1),H612))</f>
        <v>62145830794</v>
      </c>
      <c r="K612" s="31">
        <f t="shared" ca="1" si="452"/>
        <v>518379848649</v>
      </c>
      <c r="L612" s="29">
        <f t="shared" ca="1" si="445"/>
        <v>0</v>
      </c>
      <c r="M612" s="1">
        <f t="shared" ca="1" si="453"/>
        <v>3</v>
      </c>
      <c r="N612" s="34" t="str">
        <f t="shared" ca="1" si="446"/>
        <v>62145830794</v>
      </c>
      <c r="O612" s="37" t="s">
        <v>1370</v>
      </c>
      <c r="P612" s="1" t="str">
        <f>IF(AND($I604&gt;=7,$I613&gt;=7,$I612&lt;7),$H604,$H612)</f>
        <v>62145830794</v>
      </c>
      <c r="Q612" s="31">
        <f t="shared" si="448"/>
        <v>62145830794</v>
      </c>
      <c r="R612" s="31">
        <f t="shared" si="440"/>
        <v>62145830794</v>
      </c>
      <c r="S612" s="1">
        <f t="shared" si="454"/>
        <v>2</v>
      </c>
      <c r="T612" s="1">
        <f t="shared" si="441"/>
        <v>6</v>
      </c>
      <c r="U612" s="1">
        <f t="shared" ca="1" si="449"/>
        <v>4</v>
      </c>
      <c r="V612" s="31" t="str">
        <f t="shared" ca="1" si="450"/>
        <v>42145830794</v>
      </c>
    </row>
    <row r="613" spans="1:22">
      <c r="A613" s="1" t="s">
        <v>889</v>
      </c>
      <c r="B613" s="1" t="s">
        <v>899</v>
      </c>
      <c r="D613" s="1">
        <f t="shared" ca="1" si="451"/>
        <v>0</v>
      </c>
      <c r="E613" s="1">
        <v>10</v>
      </c>
      <c r="F613" s="1">
        <v>11</v>
      </c>
      <c r="G613" s="1" t="str">
        <f t="shared" si="442"/>
        <v>40923618570</v>
      </c>
      <c r="H613" s="1" t="str">
        <f t="shared" si="443"/>
        <v>40923618570</v>
      </c>
      <c r="I613" s="1">
        <f t="shared" si="444"/>
        <v>4</v>
      </c>
      <c r="J613" s="30" t="str">
        <f ca="1">IF(M612=3,H613,IF(OR(AND(INT(RAND()*2)=0,K612-H613&gt;=0),M612=2),H613*(-1),H613))</f>
        <v>40923618570</v>
      </c>
      <c r="K613" s="31">
        <f t="shared" ca="1" si="452"/>
        <v>559303467219</v>
      </c>
      <c r="L613" s="29">
        <f t="shared" ca="1" si="445"/>
        <v>0</v>
      </c>
      <c r="M613" s="1">
        <f t="shared" ca="1" si="453"/>
        <v>3</v>
      </c>
      <c r="N613" s="34" t="str">
        <f t="shared" ca="1" si="446"/>
        <v>40923618570</v>
      </c>
      <c r="O613" s="37" t="s">
        <v>1371</v>
      </c>
      <c r="P613" s="1" t="str">
        <f>IF(AND($I604&gt;=7,$I613&lt;7),$H604,$H613)</f>
        <v>84367052913</v>
      </c>
      <c r="Q613" s="31">
        <f t="shared" si="448"/>
        <v>-84367052913</v>
      </c>
      <c r="R613" s="31">
        <f t="shared" si="440"/>
        <v>-84367052913</v>
      </c>
      <c r="S613" s="1">
        <f t="shared" si="454"/>
        <v>3</v>
      </c>
      <c r="T613" s="1">
        <f t="shared" si="441"/>
        <v>0</v>
      </c>
      <c r="U613" s="1">
        <f t="shared" ca="1" si="449"/>
        <v>3</v>
      </c>
      <c r="V613" s="31">
        <f t="shared" si="450"/>
        <v>-84367052913</v>
      </c>
    </row>
    <row r="614" spans="1:22">
      <c r="D614" s="1">
        <f ca="1">SUM(D604:D613)</f>
        <v>0</v>
      </c>
      <c r="K614" s="31">
        <f t="shared" ca="1" si="452"/>
        <v>559303467219</v>
      </c>
      <c r="O614" s="37"/>
      <c r="Q614" s="31">
        <f>SUM(Q604:Q613)</f>
        <v>53099151747</v>
      </c>
      <c r="R614" s="31">
        <f>SUM(R604:R613)</f>
        <v>53099151747</v>
      </c>
      <c r="V614" s="31">
        <f ca="1">SUM(V604:V613)</f>
        <v>-125974150095</v>
      </c>
    </row>
    <row r="615" spans="1:22">
      <c r="O615" s="37"/>
    </row>
    <row r="616" spans="1:22">
      <c r="A616" s="22" t="s">
        <v>383</v>
      </c>
      <c r="F616" s="1" t="s">
        <v>451</v>
      </c>
      <c r="O616" s="37"/>
    </row>
    <row r="617" spans="1:22">
      <c r="F617" s="1">
        <f>MAX(F619:F628)</f>
        <v>11</v>
      </c>
      <c r="O617" s="37"/>
    </row>
    <row r="618" spans="1:22">
      <c r="A618" s="1" t="s">
        <v>440</v>
      </c>
      <c r="B618" s="1" t="s">
        <v>441</v>
      </c>
      <c r="E618" s="1" t="s">
        <v>396</v>
      </c>
      <c r="F618" s="1" t="s">
        <v>444</v>
      </c>
      <c r="G618" s="1" t="s">
        <v>337</v>
      </c>
      <c r="H618" s="1" t="s">
        <v>338</v>
      </c>
      <c r="I618" s="1" t="s">
        <v>342</v>
      </c>
      <c r="J618" s="1" t="s">
        <v>339</v>
      </c>
      <c r="K618" s="31" t="s">
        <v>343</v>
      </c>
      <c r="L618" s="27" t="s">
        <v>344</v>
      </c>
      <c r="M618" s="27" t="s">
        <v>345</v>
      </c>
      <c r="N618" s="33"/>
      <c r="O618" s="36"/>
      <c r="P618" s="17" t="s">
        <v>346</v>
      </c>
    </row>
    <row r="619" spans="1:22">
      <c r="A619" s="1" t="s">
        <v>900</v>
      </c>
      <c r="B619" s="1" t="s">
        <v>910</v>
      </c>
      <c r="C619" s="1">
        <f ca="1">IF(INT(RAND()*2)=0,0,3)</f>
        <v>3</v>
      </c>
      <c r="D619" s="1">
        <f ca="1">IF(AND(C619=0,D614=0),INT(RAND()*2),0)</f>
        <v>0</v>
      </c>
      <c r="E619" s="1">
        <v>1</v>
      </c>
      <c r="F619" s="1">
        <v>11</v>
      </c>
      <c r="G619" s="1" t="str">
        <f>IF(F619&gt;10,LEFT(A619&amp;B619,F619),LEFT(A619,F619))</f>
        <v>42083165798</v>
      </c>
      <c r="H619" s="1" t="str">
        <f>IF(LEFT(G619,1)="0",RIGHT(G619,LEN(G619)-1)&amp;LEFT(G619,1),G619)</f>
        <v>42083165798</v>
      </c>
      <c r="I619" s="1">
        <f>VALUE(LEFT(H619,1))</f>
        <v>4</v>
      </c>
      <c r="J619" s="1" t="str">
        <f>H619</f>
        <v>42083165798</v>
      </c>
      <c r="K619" s="31" t="str">
        <f>J619</f>
        <v>42083165798</v>
      </c>
      <c r="L619" s="29"/>
      <c r="M619" s="1">
        <f ca="1">C619</f>
        <v>3</v>
      </c>
      <c r="N619" s="34" t="str">
        <f ca="1">IF(D619=1,V619,J619)</f>
        <v>42083165798</v>
      </c>
      <c r="O619" s="37" t="s">
        <v>1372</v>
      </c>
      <c r="P619" s="1" t="str">
        <f>IF($I619&lt;7,$H619,IF($I628&lt;7,$H628,IF($I627&lt;7,$H627,$H626)))</f>
        <v>42083165798</v>
      </c>
      <c r="Q619" s="31">
        <f>IF(AND(VALUE(LEFT(P619,1))&gt;=7,S618&lt;3),P619*-1,P619*1)</f>
        <v>42083165798</v>
      </c>
      <c r="R619" s="31">
        <f t="shared" ref="R619:R628" si="455">Q619</f>
        <v>42083165798</v>
      </c>
      <c r="S619" s="1">
        <f>IF(Q619&lt;0,1,0)</f>
        <v>0</v>
      </c>
      <c r="T619" s="1">
        <f t="shared" ref="T619:T628" si="456">IF(R619&gt;=0,VALUE(LEFT(R619,1)),0)</f>
        <v>4</v>
      </c>
      <c r="U619" s="1">
        <f ca="1">INT(RAND()*4+1)</f>
        <v>3</v>
      </c>
      <c r="V619" s="31">
        <f>IF(T619&gt;=5,U619&amp;RIGHT(R619,LEN(R619)-1),R619)</f>
        <v>42083165798</v>
      </c>
    </row>
    <row r="620" spans="1:22">
      <c r="A620" s="1" t="s">
        <v>901</v>
      </c>
      <c r="B620" s="1" t="s">
        <v>911</v>
      </c>
      <c r="D620" s="1">
        <f ca="1">D619</f>
        <v>0</v>
      </c>
      <c r="E620" s="1">
        <v>2</v>
      </c>
      <c r="F620" s="1">
        <v>11</v>
      </c>
      <c r="G620" s="1" t="str">
        <f t="shared" ref="G620:G628" si="457">IF(F620&gt;10,LEFT(A620&amp;B620,F620),LEFT(A620,F620))</f>
        <v>75316498027</v>
      </c>
      <c r="H620" s="1" t="str">
        <f t="shared" ref="H620:H628" si="458">IF(LEFT(G620,1)="0",RIGHT(G620,LEN(G620)-1)&amp;LEFT(G620,1),G620)</f>
        <v>75316498027</v>
      </c>
      <c r="I620" s="1">
        <f t="shared" ref="I620:I628" si="459">VALUE(LEFT(H620,1))</f>
        <v>7</v>
      </c>
      <c r="J620" s="1" t="str">
        <f ca="1">IF(M619=3,H620,IF(L619=2,H620,IF(AND(INT(RAND()*2)=0,K619-H620&gt;=0),H620*(-1),H620)))</f>
        <v>75316498027</v>
      </c>
      <c r="K620" s="31">
        <f ca="1">K619+J620</f>
        <v>117399663825</v>
      </c>
      <c r="L620" s="29">
        <f t="shared" ref="L620:L628" ca="1" si="460">IF(J620&lt;0,L619+1,0)</f>
        <v>0</v>
      </c>
      <c r="M620" s="1">
        <f ca="1">IF(J620&lt;0,M619+1,M619)</f>
        <v>3</v>
      </c>
      <c r="N620" s="34" t="str">
        <f t="shared" ref="N620:N628" ca="1" si="461">IF(D620=1,V620,J620)</f>
        <v>75316498027</v>
      </c>
      <c r="O620" s="37" t="s">
        <v>1373</v>
      </c>
      <c r="P620" s="1" t="str">
        <f t="shared" ref="P620:P625" si="462">$H620</f>
        <v>75316498027</v>
      </c>
      <c r="Q620" s="31">
        <f t="shared" ref="Q620:Q628" si="463">IF(AND(VALUE(LEFT(P620,1))&gt;=7,S619&lt;3),P620*-1,P620*1)</f>
        <v>-75316498027</v>
      </c>
      <c r="R620" s="31">
        <f t="shared" si="455"/>
        <v>-75316498027</v>
      </c>
      <c r="S620" s="1">
        <f>IF(Q620&lt;0,S619+1,S619)</f>
        <v>1</v>
      </c>
      <c r="T620" s="1">
        <f t="shared" si="456"/>
        <v>0</v>
      </c>
      <c r="U620" s="1">
        <f t="shared" ref="U620:U628" ca="1" si="464">INT(RAND()*4+1)</f>
        <v>4</v>
      </c>
      <c r="V620" s="31">
        <f t="shared" ref="V620:V628" si="465">IF(T620&gt;=5,U620&amp;RIGHT(R620,LEN(R620)-1),R620)</f>
        <v>-75316498027</v>
      </c>
    </row>
    <row r="621" spans="1:22">
      <c r="A621" s="1" t="s">
        <v>902</v>
      </c>
      <c r="B621" s="1" t="s">
        <v>912</v>
      </c>
      <c r="D621" s="1">
        <f t="shared" ref="D621:D628" ca="1" si="466">D620</f>
        <v>0</v>
      </c>
      <c r="E621" s="1">
        <v>3</v>
      </c>
      <c r="F621" s="1">
        <v>11</v>
      </c>
      <c r="G621" s="1" t="str">
        <f t="shared" si="457"/>
        <v>64205387915</v>
      </c>
      <c r="H621" s="1" t="str">
        <f t="shared" si="458"/>
        <v>64205387915</v>
      </c>
      <c r="I621" s="1">
        <f t="shared" si="459"/>
        <v>6</v>
      </c>
      <c r="J621" s="1" t="str">
        <f ca="1">IF(M620=3,H621,IF(L620=2,H621,IF(AND(INT(RAND()*2)=0,K620-H621&gt;=0),H621*(-1),H621)))</f>
        <v>64205387915</v>
      </c>
      <c r="K621" s="31">
        <f t="shared" ref="K621:K629" ca="1" si="467">K620+J621</f>
        <v>181605051740</v>
      </c>
      <c r="L621" s="29">
        <f t="shared" ca="1" si="460"/>
        <v>0</v>
      </c>
      <c r="M621" s="1">
        <f t="shared" ref="M621:M628" ca="1" si="468">IF(J621&lt;0,M620+1,M620)</f>
        <v>3</v>
      </c>
      <c r="N621" s="34" t="str">
        <f t="shared" ca="1" si="461"/>
        <v>64205387915</v>
      </c>
      <c r="O621" s="37" t="s">
        <v>1374</v>
      </c>
      <c r="P621" s="1" t="str">
        <f t="shared" si="462"/>
        <v>64205387915</v>
      </c>
      <c r="Q621" s="31">
        <f t="shared" si="463"/>
        <v>64205387915</v>
      </c>
      <c r="R621" s="31">
        <f t="shared" si="455"/>
        <v>64205387915</v>
      </c>
      <c r="S621" s="1">
        <f t="shared" ref="S621:S628" si="469">IF(Q621&lt;0,S620+1,S620)</f>
        <v>1</v>
      </c>
      <c r="T621" s="1">
        <f t="shared" si="456"/>
        <v>6</v>
      </c>
      <c r="U621" s="1">
        <f t="shared" ca="1" si="464"/>
        <v>3</v>
      </c>
      <c r="V621" s="31" t="str">
        <f t="shared" ca="1" si="465"/>
        <v>34205387915</v>
      </c>
    </row>
    <row r="622" spans="1:22">
      <c r="A622" s="1" t="s">
        <v>903</v>
      </c>
      <c r="B622" s="1" t="s">
        <v>913</v>
      </c>
      <c r="D622" s="1">
        <f t="shared" ca="1" si="466"/>
        <v>0</v>
      </c>
      <c r="E622" s="1">
        <v>4</v>
      </c>
      <c r="F622" s="1">
        <v>11</v>
      </c>
      <c r="G622" s="1" t="str">
        <f t="shared" si="457"/>
        <v>20861943573</v>
      </c>
      <c r="H622" s="1" t="str">
        <f t="shared" si="458"/>
        <v>20861943573</v>
      </c>
      <c r="I622" s="1">
        <f t="shared" si="459"/>
        <v>2</v>
      </c>
      <c r="J622" s="1" t="str">
        <f ca="1">IF(M621=3,H622,IF(L621=2,H622,IF(AND(INT(RAND()*2)=0,K621-H622&gt;=0),H622*(-1),H622)))</f>
        <v>20861943573</v>
      </c>
      <c r="K622" s="31">
        <f t="shared" ca="1" si="467"/>
        <v>202466995313</v>
      </c>
      <c r="L622" s="29">
        <f t="shared" ca="1" si="460"/>
        <v>0</v>
      </c>
      <c r="M622" s="1">
        <f t="shared" ca="1" si="468"/>
        <v>3</v>
      </c>
      <c r="N622" s="34" t="str">
        <f t="shared" ca="1" si="461"/>
        <v>20861943573</v>
      </c>
      <c r="O622" s="37" t="s">
        <v>1375</v>
      </c>
      <c r="P622" s="1" t="str">
        <f t="shared" si="462"/>
        <v>20861943573</v>
      </c>
      <c r="Q622" s="31">
        <f t="shared" si="463"/>
        <v>20861943573</v>
      </c>
      <c r="R622" s="31">
        <f t="shared" si="455"/>
        <v>20861943573</v>
      </c>
      <c r="S622" s="1">
        <f t="shared" si="469"/>
        <v>1</v>
      </c>
      <c r="T622" s="1">
        <f t="shared" si="456"/>
        <v>2</v>
      </c>
      <c r="U622" s="1">
        <f t="shared" ca="1" si="464"/>
        <v>2</v>
      </c>
      <c r="V622" s="31">
        <f t="shared" si="465"/>
        <v>20861943573</v>
      </c>
    </row>
    <row r="623" spans="1:22">
      <c r="A623" s="1" t="s">
        <v>904</v>
      </c>
      <c r="B623" s="1" t="s">
        <v>914</v>
      </c>
      <c r="D623" s="1">
        <f t="shared" ca="1" si="466"/>
        <v>0</v>
      </c>
      <c r="E623" s="1">
        <v>5</v>
      </c>
      <c r="F623" s="1">
        <v>11</v>
      </c>
      <c r="G623" s="1" t="str">
        <f t="shared" si="457"/>
        <v>19750832469</v>
      </c>
      <c r="H623" s="1" t="str">
        <f t="shared" si="458"/>
        <v>19750832469</v>
      </c>
      <c r="I623" s="1">
        <f t="shared" si="459"/>
        <v>1</v>
      </c>
      <c r="J623" s="30" t="str">
        <f ca="1">IF(OR(M622=3,L622=2,M622=2),H623,IF(AND(INT(RAND()*2)=0,K622-H623&gt;=0),H623*(-1),H623))</f>
        <v>19750832469</v>
      </c>
      <c r="K623" s="31">
        <f t="shared" ca="1" si="467"/>
        <v>222217827782</v>
      </c>
      <c r="L623" s="29">
        <f t="shared" ca="1" si="460"/>
        <v>0</v>
      </c>
      <c r="M623" s="1">
        <f t="shared" ca="1" si="468"/>
        <v>3</v>
      </c>
      <c r="N623" s="34" t="str">
        <f t="shared" ca="1" si="461"/>
        <v>19750832469</v>
      </c>
      <c r="O623" s="37" t="s">
        <v>1376</v>
      </c>
      <c r="P623" s="1" t="str">
        <f t="shared" si="462"/>
        <v>19750832469</v>
      </c>
      <c r="Q623" s="31">
        <f t="shared" si="463"/>
        <v>19750832469</v>
      </c>
      <c r="R623" s="31">
        <f t="shared" si="455"/>
        <v>19750832469</v>
      </c>
      <c r="S623" s="1">
        <f t="shared" si="469"/>
        <v>1</v>
      </c>
      <c r="T623" s="1">
        <f t="shared" si="456"/>
        <v>1</v>
      </c>
      <c r="U623" s="1">
        <f t="shared" ca="1" si="464"/>
        <v>2</v>
      </c>
      <c r="V623" s="31">
        <f t="shared" si="465"/>
        <v>19750832469</v>
      </c>
    </row>
    <row r="624" spans="1:22">
      <c r="A624" s="1" t="s">
        <v>905</v>
      </c>
      <c r="B624" s="1" t="s">
        <v>915</v>
      </c>
      <c r="D624" s="1">
        <f t="shared" ca="1" si="466"/>
        <v>0</v>
      </c>
      <c r="E624" s="1">
        <v>6</v>
      </c>
      <c r="F624" s="1">
        <v>11</v>
      </c>
      <c r="G624" s="1" t="str">
        <f t="shared" si="457"/>
        <v>53194276804</v>
      </c>
      <c r="H624" s="1" t="str">
        <f t="shared" si="458"/>
        <v>53194276804</v>
      </c>
      <c r="I624" s="1">
        <f t="shared" si="459"/>
        <v>5</v>
      </c>
      <c r="J624" s="30" t="str">
        <f ca="1">IF(OR(M623=3,L623=2,M623=2),H624,IF(AND(INT(RAND()*2)=0,K623-H624&gt;=0),H624*(-1),H624))</f>
        <v>53194276804</v>
      </c>
      <c r="K624" s="31">
        <f t="shared" ca="1" si="467"/>
        <v>275412104586</v>
      </c>
      <c r="L624" s="29">
        <f t="shared" ca="1" si="460"/>
        <v>0</v>
      </c>
      <c r="M624" s="1">
        <f t="shared" ca="1" si="468"/>
        <v>3</v>
      </c>
      <c r="N624" s="34" t="str">
        <f t="shared" ca="1" si="461"/>
        <v>53194276804</v>
      </c>
      <c r="O624" s="37" t="s">
        <v>1377</v>
      </c>
      <c r="P624" s="1" t="str">
        <f t="shared" si="462"/>
        <v>53194276804</v>
      </c>
      <c r="Q624" s="31">
        <f t="shared" si="463"/>
        <v>53194276804</v>
      </c>
      <c r="R624" s="31">
        <f t="shared" si="455"/>
        <v>53194276804</v>
      </c>
      <c r="S624" s="1">
        <f t="shared" si="469"/>
        <v>1</v>
      </c>
      <c r="T624" s="1">
        <f t="shared" si="456"/>
        <v>5</v>
      </c>
      <c r="U624" s="1">
        <f t="shared" ca="1" si="464"/>
        <v>1</v>
      </c>
      <c r="V624" s="31" t="str">
        <f t="shared" ca="1" si="465"/>
        <v>13194276804</v>
      </c>
    </row>
    <row r="625" spans="1:22">
      <c r="A625" s="1" t="s">
        <v>906</v>
      </c>
      <c r="B625" s="1" t="s">
        <v>916</v>
      </c>
      <c r="D625" s="1">
        <f t="shared" ca="1" si="466"/>
        <v>0</v>
      </c>
      <c r="E625" s="1">
        <v>7</v>
      </c>
      <c r="F625" s="1">
        <v>11</v>
      </c>
      <c r="G625" s="1" t="str">
        <f t="shared" si="457"/>
        <v>08649721351</v>
      </c>
      <c r="H625" s="1" t="str">
        <f t="shared" si="458"/>
        <v>86497213510</v>
      </c>
      <c r="I625" s="1">
        <f t="shared" si="459"/>
        <v>8</v>
      </c>
      <c r="J625" s="30" t="str">
        <f ca="1">IF(OR(M624=3,L624=2,M624=2),H625,IF(AND(INT(RAND()*2)=0,K624-H625&gt;=0),H625*(-1),H625))</f>
        <v>86497213510</v>
      </c>
      <c r="K625" s="31">
        <f t="shared" ca="1" si="467"/>
        <v>361909318096</v>
      </c>
      <c r="L625" s="29">
        <f t="shared" ca="1" si="460"/>
        <v>0</v>
      </c>
      <c r="M625" s="1">
        <f t="shared" ca="1" si="468"/>
        <v>3</v>
      </c>
      <c r="N625" s="34" t="str">
        <f t="shared" ca="1" si="461"/>
        <v>86497213510</v>
      </c>
      <c r="O625" s="37" t="s">
        <v>1378</v>
      </c>
      <c r="P625" s="1" t="str">
        <f t="shared" si="462"/>
        <v>86497213510</v>
      </c>
      <c r="Q625" s="31">
        <f t="shared" si="463"/>
        <v>-86497213510</v>
      </c>
      <c r="R625" s="31">
        <f t="shared" si="455"/>
        <v>-86497213510</v>
      </c>
      <c r="S625" s="1">
        <f t="shared" si="469"/>
        <v>2</v>
      </c>
      <c r="T625" s="1">
        <f t="shared" si="456"/>
        <v>0</v>
      </c>
      <c r="U625" s="1">
        <f t="shared" ca="1" si="464"/>
        <v>1</v>
      </c>
      <c r="V625" s="31">
        <f t="shared" si="465"/>
        <v>-86497213510</v>
      </c>
    </row>
    <row r="626" spans="1:22">
      <c r="A626" s="1" t="s">
        <v>907</v>
      </c>
      <c r="B626" s="1" t="s">
        <v>917</v>
      </c>
      <c r="D626" s="1">
        <f t="shared" ca="1" si="466"/>
        <v>0</v>
      </c>
      <c r="E626" s="1">
        <v>8</v>
      </c>
      <c r="F626" s="1">
        <v>11</v>
      </c>
      <c r="G626" s="1" t="str">
        <f t="shared" si="457"/>
        <v>97538610242</v>
      </c>
      <c r="H626" s="1" t="str">
        <f t="shared" si="458"/>
        <v>97538610242</v>
      </c>
      <c r="I626" s="1">
        <f t="shared" si="459"/>
        <v>9</v>
      </c>
      <c r="J626" s="30" t="str">
        <f ca="1">IF(OR(M625=3,L625=2),H626,IF(OR(AND(INT(RAND()*2)=0,K625-H626&gt;=0),M625&lt;=2),H626*(-1),H626))</f>
        <v>97538610242</v>
      </c>
      <c r="K626" s="31">
        <f t="shared" ca="1" si="467"/>
        <v>459447928338</v>
      </c>
      <c r="L626" s="29">
        <f t="shared" ca="1" si="460"/>
        <v>0</v>
      </c>
      <c r="M626" s="1">
        <f t="shared" ca="1" si="468"/>
        <v>3</v>
      </c>
      <c r="N626" s="34" t="str">
        <f t="shared" ca="1" si="461"/>
        <v>97538610242</v>
      </c>
      <c r="O626" s="37" t="s">
        <v>1379</v>
      </c>
      <c r="P626" s="1" t="str">
        <f>IF(AND($I619&gt;=7,$I628&gt;=7,$I627&gt;=7),$H619,$H626)</f>
        <v>97538610242</v>
      </c>
      <c r="Q626" s="31">
        <f t="shared" si="463"/>
        <v>-97538610242</v>
      </c>
      <c r="R626" s="31">
        <f t="shared" si="455"/>
        <v>-97538610242</v>
      </c>
      <c r="S626" s="1">
        <f t="shared" si="469"/>
        <v>3</v>
      </c>
      <c r="T626" s="1">
        <f t="shared" si="456"/>
        <v>0</v>
      </c>
      <c r="U626" s="1">
        <f t="shared" ca="1" si="464"/>
        <v>2</v>
      </c>
      <c r="V626" s="31">
        <f t="shared" si="465"/>
        <v>-97538610242</v>
      </c>
    </row>
    <row r="627" spans="1:22">
      <c r="A627" s="1" t="s">
        <v>908</v>
      </c>
      <c r="B627" s="1" t="s">
        <v>918</v>
      </c>
      <c r="D627" s="1">
        <f t="shared" ca="1" si="466"/>
        <v>0</v>
      </c>
      <c r="E627" s="1">
        <v>9</v>
      </c>
      <c r="F627" s="1">
        <v>11</v>
      </c>
      <c r="G627" s="1" t="str">
        <f t="shared" si="457"/>
        <v>31972054686</v>
      </c>
      <c r="H627" s="1" t="str">
        <f t="shared" si="458"/>
        <v>31972054686</v>
      </c>
      <c r="I627" s="1">
        <f t="shared" si="459"/>
        <v>3</v>
      </c>
      <c r="J627" s="30" t="str">
        <f ca="1">IF(M626=3,H627,IF(OR(AND(INT(RAND()*2)=0,K626-H627&gt;=0),M626=2),H627*(-1),H627))</f>
        <v>31972054686</v>
      </c>
      <c r="K627" s="31">
        <f t="shared" ca="1" si="467"/>
        <v>491419983024</v>
      </c>
      <c r="L627" s="29">
        <f t="shared" ca="1" si="460"/>
        <v>0</v>
      </c>
      <c r="M627" s="1">
        <f t="shared" ca="1" si="468"/>
        <v>3</v>
      </c>
      <c r="N627" s="34" t="str">
        <f t="shared" ca="1" si="461"/>
        <v>31972054686</v>
      </c>
      <c r="O627" s="37" t="s">
        <v>1380</v>
      </c>
      <c r="P627" s="1" t="str">
        <f>IF(AND($I619&gt;=7,$I628&gt;=7,$I627&lt;7),$H619,$H627)</f>
        <v>31972054686</v>
      </c>
      <c r="Q627" s="31">
        <f t="shared" si="463"/>
        <v>31972054686</v>
      </c>
      <c r="R627" s="31">
        <f t="shared" si="455"/>
        <v>31972054686</v>
      </c>
      <c r="S627" s="1">
        <f t="shared" si="469"/>
        <v>3</v>
      </c>
      <c r="T627" s="1">
        <f t="shared" si="456"/>
        <v>3</v>
      </c>
      <c r="U627" s="1">
        <f t="shared" ca="1" si="464"/>
        <v>2</v>
      </c>
      <c r="V627" s="31">
        <f t="shared" si="465"/>
        <v>31972054686</v>
      </c>
    </row>
    <row r="628" spans="1:22">
      <c r="A628" s="1" t="s">
        <v>909</v>
      </c>
      <c r="B628" s="1" t="s">
        <v>919</v>
      </c>
      <c r="D628" s="1">
        <f t="shared" ca="1" si="466"/>
        <v>0</v>
      </c>
      <c r="E628" s="1">
        <v>10</v>
      </c>
      <c r="F628" s="1">
        <v>11</v>
      </c>
      <c r="G628" s="1" t="str">
        <f t="shared" si="457"/>
        <v>86427509130</v>
      </c>
      <c r="H628" s="1" t="str">
        <f t="shared" si="458"/>
        <v>86427509130</v>
      </c>
      <c r="I628" s="1">
        <f t="shared" si="459"/>
        <v>8</v>
      </c>
      <c r="J628" s="30" t="str">
        <f ca="1">IF(M627=3,H628,IF(OR(AND(INT(RAND()*2)=0,K627-H628&gt;=0),M627=2),H628*(-1),H628))</f>
        <v>86427509130</v>
      </c>
      <c r="K628" s="31">
        <f t="shared" ca="1" si="467"/>
        <v>577847492154</v>
      </c>
      <c r="L628" s="29">
        <f t="shared" ca="1" si="460"/>
        <v>0</v>
      </c>
      <c r="M628" s="1">
        <f t="shared" ca="1" si="468"/>
        <v>3</v>
      </c>
      <c r="N628" s="34" t="str">
        <f t="shared" ca="1" si="461"/>
        <v>86427509130</v>
      </c>
      <c r="O628" s="37" t="s">
        <v>1381</v>
      </c>
      <c r="P628" s="1" t="str">
        <f>IF(AND($I619&gt;=7,$I628&lt;7),$H619,$H628)</f>
        <v>86427509130</v>
      </c>
      <c r="Q628" s="31">
        <f t="shared" si="463"/>
        <v>86427509130</v>
      </c>
      <c r="R628" s="31">
        <f t="shared" si="455"/>
        <v>86427509130</v>
      </c>
      <c r="S628" s="1">
        <f t="shared" si="469"/>
        <v>3</v>
      </c>
      <c r="T628" s="1">
        <f t="shared" si="456"/>
        <v>8</v>
      </c>
      <c r="U628" s="1">
        <f t="shared" ca="1" si="464"/>
        <v>2</v>
      </c>
      <c r="V628" s="31" t="str">
        <f t="shared" ca="1" si="465"/>
        <v>26427509130</v>
      </c>
    </row>
    <row r="629" spans="1:22">
      <c r="D629" s="1">
        <f ca="1">SUM(D619:D628)+D614</f>
        <v>0</v>
      </c>
      <c r="K629" s="31">
        <f t="shared" ca="1" si="467"/>
        <v>577847492154</v>
      </c>
      <c r="O629" s="37"/>
      <c r="Q629" s="31">
        <f>SUM(Q619:Q628)</f>
        <v>59142848596</v>
      </c>
      <c r="R629" s="31">
        <f>SUM(R619:R628)</f>
        <v>59142848596</v>
      </c>
      <c r="V629" s="31">
        <f ca="1">SUM(V619:V628)</f>
        <v>-144684325253</v>
      </c>
    </row>
    <row r="630" spans="1:22">
      <c r="O630" s="37"/>
    </row>
    <row r="631" spans="1:22">
      <c r="A631" s="22" t="s">
        <v>384</v>
      </c>
      <c r="F631" s="1" t="s">
        <v>451</v>
      </c>
      <c r="O631" s="37"/>
    </row>
    <row r="632" spans="1:22">
      <c r="F632" s="1">
        <f>MAX(F634:F643)</f>
        <v>11</v>
      </c>
      <c r="O632" s="37"/>
    </row>
    <row r="633" spans="1:22">
      <c r="A633" s="1" t="s">
        <v>440</v>
      </c>
      <c r="B633" s="1" t="s">
        <v>441</v>
      </c>
      <c r="E633" s="1" t="s">
        <v>396</v>
      </c>
      <c r="F633" s="1" t="s">
        <v>444</v>
      </c>
      <c r="G633" s="1" t="s">
        <v>337</v>
      </c>
      <c r="H633" s="1" t="s">
        <v>338</v>
      </c>
      <c r="I633" s="1" t="s">
        <v>342</v>
      </c>
      <c r="J633" s="1" t="s">
        <v>339</v>
      </c>
      <c r="K633" s="31" t="s">
        <v>343</v>
      </c>
      <c r="L633" s="27" t="s">
        <v>344</v>
      </c>
      <c r="M633" s="27" t="s">
        <v>345</v>
      </c>
      <c r="N633" s="33"/>
      <c r="O633" s="36"/>
      <c r="P633" s="17" t="s">
        <v>346</v>
      </c>
    </row>
    <row r="634" spans="1:22">
      <c r="A634" s="1" t="s">
        <v>920</v>
      </c>
      <c r="B634" s="1" t="s">
        <v>930</v>
      </c>
      <c r="C634" s="1">
        <f ca="1">IF(C619=3,0,3)</f>
        <v>0</v>
      </c>
      <c r="D634" s="1">
        <f ca="1">IF(AND(C634=0,D629=0),INT(RAND()*2),0)</f>
        <v>1</v>
      </c>
      <c r="E634" s="1">
        <v>1</v>
      </c>
      <c r="F634" s="1">
        <v>11</v>
      </c>
      <c r="G634" s="1" t="str">
        <f>IF(F634&gt;10,LEFT(A634&amp;B634,F634),LEFT(A634,F634))</f>
        <v>12785409637</v>
      </c>
      <c r="H634" s="1" t="str">
        <f>IF(LEFT(G634,1)="0",RIGHT(G634,LEN(G634)-1)&amp;LEFT(G634,1),G634)</f>
        <v>12785409637</v>
      </c>
      <c r="I634" s="1">
        <f>VALUE(LEFT(H634,1))</f>
        <v>1</v>
      </c>
      <c r="J634" s="1" t="str">
        <f>H634</f>
        <v>12785409637</v>
      </c>
      <c r="K634" s="31" t="str">
        <f>J634</f>
        <v>12785409637</v>
      </c>
      <c r="L634" s="29"/>
      <c r="M634" s="1">
        <f ca="1">C634</f>
        <v>0</v>
      </c>
      <c r="N634" s="34">
        <f ca="1">IF(D634=1,V634,J634)</f>
        <v>12785409637</v>
      </c>
      <c r="O634" s="37">
        <v>12785409637</v>
      </c>
      <c r="P634" s="1" t="str">
        <f>IF($I634&lt;7,$H634,IF($I643&lt;7,$H643,IF($I642&lt;7,$H642,$H641)))</f>
        <v>12785409637</v>
      </c>
      <c r="Q634" s="31">
        <f>IF(AND(VALUE(LEFT(P634,1))&gt;=7,S633&lt;3),P634*-1,P634*1)</f>
        <v>12785409637</v>
      </c>
      <c r="R634" s="31">
        <f t="shared" ref="R634:R643" si="470">Q634</f>
        <v>12785409637</v>
      </c>
      <c r="S634" s="1">
        <f>IF(Q634&lt;0,1,0)</f>
        <v>0</v>
      </c>
      <c r="T634" s="1">
        <f t="shared" ref="T634:T643" si="471">IF(R634&gt;=0,VALUE(LEFT(R634,1)),0)</f>
        <v>1</v>
      </c>
      <c r="U634" s="1">
        <f ca="1">INT(RAND()*4+1)</f>
        <v>2</v>
      </c>
      <c r="V634" s="31">
        <f>IF(T634&gt;=5,U634&amp;RIGHT(R634,LEN(R634)-1),R634)</f>
        <v>12785409637</v>
      </c>
    </row>
    <row r="635" spans="1:22">
      <c r="A635" s="1" t="s">
        <v>921</v>
      </c>
      <c r="B635" s="1" t="s">
        <v>931</v>
      </c>
      <c r="D635" s="1">
        <f ca="1">D634</f>
        <v>1</v>
      </c>
      <c r="E635" s="1">
        <v>2</v>
      </c>
      <c r="F635" s="1">
        <v>11</v>
      </c>
      <c r="G635" s="1" t="str">
        <f t="shared" ref="G635:G643" si="472">IF(F635&gt;10,LEFT(A635&amp;B635,F635),LEFT(A635,F635))</f>
        <v>56129843070</v>
      </c>
      <c r="H635" s="1" t="str">
        <f t="shared" ref="H635:H643" si="473">IF(LEFT(G635,1)="0",RIGHT(G635,LEN(G635)-1)&amp;LEFT(G635,1),G635)</f>
        <v>56129843070</v>
      </c>
      <c r="I635" s="1">
        <f t="shared" ref="I635:I643" si="474">VALUE(LEFT(H635,1))</f>
        <v>5</v>
      </c>
      <c r="J635" s="1" t="str">
        <f ca="1">IF(M634=3,H635,IF(L634=2,H635,IF(AND(INT(RAND()*2)=0,K634-H635&gt;=0),H635*(-1),H635)))</f>
        <v>56129843070</v>
      </c>
      <c r="K635" s="31">
        <f ca="1">K634+J635</f>
        <v>68915252707</v>
      </c>
      <c r="L635" s="29">
        <f t="shared" ref="L635:L643" ca="1" si="475">IF(J635&lt;0,L634+1,0)</f>
        <v>0</v>
      </c>
      <c r="M635" s="1">
        <f ca="1">IF(J635&lt;0,M634+1,M634)</f>
        <v>0</v>
      </c>
      <c r="N635" s="34" t="str">
        <f t="shared" ref="N635:N643" ca="1" si="476">IF(D635=1,V635,J635)</f>
        <v>36129843070</v>
      </c>
      <c r="O635" s="37" t="s">
        <v>1382</v>
      </c>
      <c r="P635" s="1" t="str">
        <f t="shared" ref="P635:P640" si="477">$H635</f>
        <v>56129843070</v>
      </c>
      <c r="Q635" s="31">
        <f t="shared" ref="Q635:Q643" si="478">IF(AND(VALUE(LEFT(P635,1))&gt;=7,S634&lt;3),P635*-1,P635*1)</f>
        <v>56129843070</v>
      </c>
      <c r="R635" s="31">
        <f t="shared" si="470"/>
        <v>56129843070</v>
      </c>
      <c r="S635" s="1">
        <f>IF(Q635&lt;0,S634+1,S634)</f>
        <v>0</v>
      </c>
      <c r="T635" s="1">
        <f t="shared" si="471"/>
        <v>5</v>
      </c>
      <c r="U635" s="1">
        <f t="shared" ref="U635:U643" ca="1" si="479">INT(RAND()*4+1)</f>
        <v>3</v>
      </c>
      <c r="V635" s="31" t="str">
        <f t="shared" ref="V635:V643" ca="1" si="480">IF(T635&gt;=5,U635&amp;RIGHT(R635,LEN(R635)-1),R635)</f>
        <v>36129843070</v>
      </c>
    </row>
    <row r="636" spans="1:22">
      <c r="A636" s="1" t="s">
        <v>922</v>
      </c>
      <c r="B636" s="1" t="s">
        <v>932</v>
      </c>
      <c r="D636" s="1">
        <f t="shared" ref="D636:D643" ca="1" si="481">D635</f>
        <v>1</v>
      </c>
      <c r="E636" s="1">
        <v>3</v>
      </c>
      <c r="F636" s="1">
        <v>11</v>
      </c>
      <c r="G636" s="1" t="str">
        <f t="shared" si="472"/>
        <v>23896510745</v>
      </c>
      <c r="H636" s="1" t="str">
        <f t="shared" si="473"/>
        <v>23896510745</v>
      </c>
      <c r="I636" s="1">
        <f t="shared" si="474"/>
        <v>2</v>
      </c>
      <c r="J636" s="1">
        <f ca="1">IF(M635=3,H636,IF(L635=2,H636,IF(AND(INT(RAND()*2)=0,K635-H636&gt;=0),H636*(-1),H636)))</f>
        <v>-23896510745</v>
      </c>
      <c r="K636" s="31">
        <f t="shared" ref="K636:K644" ca="1" si="482">K635+J636</f>
        <v>45018741962</v>
      </c>
      <c r="L636" s="29">
        <f t="shared" ca="1" si="475"/>
        <v>1</v>
      </c>
      <c r="M636" s="1">
        <f t="shared" ref="M636:M643" ca="1" si="483">IF(J636&lt;0,M635+1,M635)</f>
        <v>1</v>
      </c>
      <c r="N636" s="34">
        <f t="shared" ca="1" si="476"/>
        <v>23896510745</v>
      </c>
      <c r="O636" s="37">
        <v>23896510745</v>
      </c>
      <c r="P636" s="1" t="str">
        <f t="shared" si="477"/>
        <v>23896510745</v>
      </c>
      <c r="Q636" s="31">
        <f t="shared" si="478"/>
        <v>23896510745</v>
      </c>
      <c r="R636" s="31">
        <f t="shared" si="470"/>
        <v>23896510745</v>
      </c>
      <c r="S636" s="1">
        <f t="shared" ref="S636:S643" si="484">IF(Q636&lt;0,S635+1,S635)</f>
        <v>0</v>
      </c>
      <c r="T636" s="1">
        <f t="shared" si="471"/>
        <v>2</v>
      </c>
      <c r="U636" s="1">
        <f t="shared" ca="1" si="479"/>
        <v>2</v>
      </c>
      <c r="V636" s="31">
        <f t="shared" si="480"/>
        <v>23896510745</v>
      </c>
    </row>
    <row r="637" spans="1:22">
      <c r="A637" s="1" t="s">
        <v>923</v>
      </c>
      <c r="B637" s="1" t="s">
        <v>933</v>
      </c>
      <c r="D637" s="1">
        <f t="shared" ca="1" si="481"/>
        <v>1</v>
      </c>
      <c r="E637" s="1">
        <v>4</v>
      </c>
      <c r="F637" s="1">
        <v>11</v>
      </c>
      <c r="G637" s="1" t="str">
        <f t="shared" si="472"/>
        <v>45018732966</v>
      </c>
      <c r="H637" s="1" t="str">
        <f t="shared" si="473"/>
        <v>45018732966</v>
      </c>
      <c r="I637" s="1">
        <f t="shared" si="474"/>
        <v>4</v>
      </c>
      <c r="J637" s="1">
        <f ca="1">IF(M636=3,H637,IF(L636=2,H637,IF(AND(INT(RAND()*2)=0,K636-H637&gt;=0),H637*(-1),H637)))</f>
        <v>-45018732966</v>
      </c>
      <c r="K637" s="31">
        <f t="shared" ca="1" si="482"/>
        <v>8996</v>
      </c>
      <c r="L637" s="29">
        <f t="shared" ca="1" si="475"/>
        <v>2</v>
      </c>
      <c r="M637" s="1">
        <f t="shared" ca="1" si="483"/>
        <v>2</v>
      </c>
      <c r="N637" s="34">
        <f t="shared" ca="1" si="476"/>
        <v>45018732966</v>
      </c>
      <c r="O637" s="37">
        <v>45018732966</v>
      </c>
      <c r="P637" s="1" t="str">
        <f t="shared" si="477"/>
        <v>45018732966</v>
      </c>
      <c r="Q637" s="31">
        <f t="shared" si="478"/>
        <v>45018732966</v>
      </c>
      <c r="R637" s="31">
        <f t="shared" si="470"/>
        <v>45018732966</v>
      </c>
      <c r="S637" s="1">
        <f t="shared" si="484"/>
        <v>0</v>
      </c>
      <c r="T637" s="1">
        <f t="shared" si="471"/>
        <v>4</v>
      </c>
      <c r="U637" s="1">
        <f t="shared" ca="1" si="479"/>
        <v>3</v>
      </c>
      <c r="V637" s="31">
        <f t="shared" si="480"/>
        <v>45018732966</v>
      </c>
    </row>
    <row r="638" spans="1:22">
      <c r="A638" s="1" t="s">
        <v>924</v>
      </c>
      <c r="B638" s="1" t="s">
        <v>934</v>
      </c>
      <c r="D638" s="1">
        <f t="shared" ca="1" si="481"/>
        <v>1</v>
      </c>
      <c r="E638" s="1">
        <v>5</v>
      </c>
      <c r="F638" s="1">
        <v>11</v>
      </c>
      <c r="G638" s="1" t="str">
        <f t="shared" si="472"/>
        <v>34907621851</v>
      </c>
      <c r="H638" s="1" t="str">
        <f t="shared" si="473"/>
        <v>34907621851</v>
      </c>
      <c r="I638" s="1">
        <f t="shared" si="474"/>
        <v>3</v>
      </c>
      <c r="J638" s="30" t="str">
        <f ca="1">IF(OR(M637=3,L637=2,M637=2),H638,IF(AND(INT(RAND()*2)=0,K637-H638&gt;=0),H638*(-1),H638))</f>
        <v>34907621851</v>
      </c>
      <c r="K638" s="31">
        <f t="shared" ca="1" si="482"/>
        <v>34907630847</v>
      </c>
      <c r="L638" s="29">
        <f t="shared" ca="1" si="475"/>
        <v>0</v>
      </c>
      <c r="M638" s="1">
        <f t="shared" ca="1" si="483"/>
        <v>2</v>
      </c>
      <c r="N638" s="34">
        <f t="shared" ca="1" si="476"/>
        <v>34907621851</v>
      </c>
      <c r="O638" s="37">
        <v>34907621851</v>
      </c>
      <c r="P638" s="1" t="str">
        <f t="shared" si="477"/>
        <v>34907621851</v>
      </c>
      <c r="Q638" s="31">
        <f t="shared" si="478"/>
        <v>34907621851</v>
      </c>
      <c r="R638" s="31">
        <f t="shared" si="470"/>
        <v>34907621851</v>
      </c>
      <c r="S638" s="1">
        <f t="shared" si="484"/>
        <v>0</v>
      </c>
      <c r="T638" s="1">
        <f t="shared" si="471"/>
        <v>3</v>
      </c>
      <c r="U638" s="1">
        <f t="shared" ca="1" si="479"/>
        <v>1</v>
      </c>
      <c r="V638" s="31">
        <f t="shared" si="480"/>
        <v>34907621851</v>
      </c>
    </row>
    <row r="639" spans="1:22">
      <c r="A639" s="1" t="s">
        <v>925</v>
      </c>
      <c r="B639" s="1" t="s">
        <v>935</v>
      </c>
      <c r="D639" s="1">
        <f t="shared" ca="1" si="481"/>
        <v>1</v>
      </c>
      <c r="E639" s="1">
        <v>6</v>
      </c>
      <c r="F639" s="1">
        <v>11</v>
      </c>
      <c r="G639" s="1" t="str">
        <f t="shared" si="472"/>
        <v>01674398528</v>
      </c>
      <c r="H639" s="1" t="str">
        <f t="shared" si="473"/>
        <v>16743985280</v>
      </c>
      <c r="I639" s="1">
        <f t="shared" si="474"/>
        <v>1</v>
      </c>
      <c r="J639" s="30" t="str">
        <f ca="1">IF(OR(M638=3,L638=2,M638=2),H639,IF(AND(INT(RAND()*2)=0,K638-H639&gt;=0),H639*(-1),H639))</f>
        <v>16743985280</v>
      </c>
      <c r="K639" s="31">
        <f t="shared" ca="1" si="482"/>
        <v>51651616127</v>
      </c>
      <c r="L639" s="29">
        <f t="shared" ca="1" si="475"/>
        <v>0</v>
      </c>
      <c r="M639" s="1">
        <f t="shared" ca="1" si="483"/>
        <v>2</v>
      </c>
      <c r="N639" s="34">
        <f t="shared" ca="1" si="476"/>
        <v>16743985280</v>
      </c>
      <c r="O639" s="37">
        <v>16743985280</v>
      </c>
      <c r="P639" s="1" t="str">
        <f t="shared" si="477"/>
        <v>16743985280</v>
      </c>
      <c r="Q639" s="31">
        <f t="shared" si="478"/>
        <v>16743985280</v>
      </c>
      <c r="R639" s="31">
        <f t="shared" si="470"/>
        <v>16743985280</v>
      </c>
      <c r="S639" s="1">
        <f t="shared" si="484"/>
        <v>0</v>
      </c>
      <c r="T639" s="1">
        <f t="shared" si="471"/>
        <v>1</v>
      </c>
      <c r="U639" s="1">
        <f t="shared" ca="1" si="479"/>
        <v>1</v>
      </c>
      <c r="V639" s="31">
        <f t="shared" si="480"/>
        <v>16743985280</v>
      </c>
    </row>
    <row r="640" spans="1:22">
      <c r="A640" s="1" t="s">
        <v>926</v>
      </c>
      <c r="B640" s="1" t="s">
        <v>936</v>
      </c>
      <c r="D640" s="1">
        <f t="shared" ca="1" si="481"/>
        <v>1</v>
      </c>
      <c r="E640" s="1">
        <v>7</v>
      </c>
      <c r="F640" s="1">
        <v>11</v>
      </c>
      <c r="G640" s="1" t="str">
        <f t="shared" si="472"/>
        <v>90563287419</v>
      </c>
      <c r="H640" s="1" t="str">
        <f t="shared" si="473"/>
        <v>90563287419</v>
      </c>
      <c r="I640" s="1">
        <f t="shared" si="474"/>
        <v>9</v>
      </c>
      <c r="J640" s="30" t="str">
        <f ca="1">IF(OR(M639=3,L639=2,M639=2),H640,IF(AND(INT(RAND()*2)=0,K639-H640&gt;=0),H640*(-1),H640))</f>
        <v>90563287419</v>
      </c>
      <c r="K640" s="31">
        <f t="shared" ca="1" si="482"/>
        <v>142214903546</v>
      </c>
      <c r="L640" s="29">
        <f t="shared" ca="1" si="475"/>
        <v>0</v>
      </c>
      <c r="M640" s="1">
        <f t="shared" ca="1" si="483"/>
        <v>2</v>
      </c>
      <c r="N640" s="34">
        <f t="shared" ca="1" si="476"/>
        <v>-90563287419</v>
      </c>
      <c r="O640" s="37">
        <v>-90563287419</v>
      </c>
      <c r="P640" s="1" t="str">
        <f t="shared" si="477"/>
        <v>90563287419</v>
      </c>
      <c r="Q640" s="31">
        <f t="shared" si="478"/>
        <v>-90563287419</v>
      </c>
      <c r="R640" s="31">
        <f t="shared" si="470"/>
        <v>-90563287419</v>
      </c>
      <c r="S640" s="1">
        <f t="shared" si="484"/>
        <v>1</v>
      </c>
      <c r="T640" s="1">
        <f t="shared" si="471"/>
        <v>0</v>
      </c>
      <c r="U640" s="1">
        <f t="shared" ca="1" si="479"/>
        <v>4</v>
      </c>
      <c r="V640" s="31">
        <f t="shared" si="480"/>
        <v>-90563287419</v>
      </c>
    </row>
    <row r="641" spans="1:22">
      <c r="A641" s="1" t="s">
        <v>927</v>
      </c>
      <c r="B641" s="1" t="s">
        <v>937</v>
      </c>
      <c r="D641" s="1">
        <f t="shared" ca="1" si="481"/>
        <v>1</v>
      </c>
      <c r="E641" s="1">
        <v>8</v>
      </c>
      <c r="F641" s="1">
        <v>11</v>
      </c>
      <c r="G641" s="1" t="str">
        <f t="shared" si="472"/>
        <v>67230954183</v>
      </c>
      <c r="H641" s="1" t="str">
        <f t="shared" si="473"/>
        <v>67230954183</v>
      </c>
      <c r="I641" s="1">
        <f t="shared" si="474"/>
        <v>6</v>
      </c>
      <c r="J641" s="30">
        <f ca="1">IF(OR(M640=3,L640=2),H641,IF(OR(AND(INT(RAND()*2)=0,K640-H641&gt;=0),M640&lt;=2),H641*(-1),H641))</f>
        <v>-67230954183</v>
      </c>
      <c r="K641" s="31">
        <f t="shared" ca="1" si="482"/>
        <v>74983949363</v>
      </c>
      <c r="L641" s="29">
        <f t="shared" ca="1" si="475"/>
        <v>1</v>
      </c>
      <c r="M641" s="1">
        <f t="shared" ca="1" si="483"/>
        <v>3</v>
      </c>
      <c r="N641" s="34" t="str">
        <f t="shared" ca="1" si="476"/>
        <v>17230954183</v>
      </c>
      <c r="O641" s="37" t="s">
        <v>1383</v>
      </c>
      <c r="P641" s="1" t="str">
        <f>IF(AND($I634&gt;=7,$I643&gt;=7,$I642&gt;=7),$H634,$H641)</f>
        <v>67230954183</v>
      </c>
      <c r="Q641" s="31">
        <f t="shared" si="478"/>
        <v>67230954183</v>
      </c>
      <c r="R641" s="31">
        <f t="shared" si="470"/>
        <v>67230954183</v>
      </c>
      <c r="S641" s="1">
        <f t="shared" si="484"/>
        <v>1</v>
      </c>
      <c r="T641" s="1">
        <f t="shared" si="471"/>
        <v>6</v>
      </c>
      <c r="U641" s="1">
        <f t="shared" ca="1" si="479"/>
        <v>1</v>
      </c>
      <c r="V641" s="31" t="str">
        <f t="shared" ca="1" si="480"/>
        <v>17230954183</v>
      </c>
    </row>
    <row r="642" spans="1:22">
      <c r="A642" s="1" t="s">
        <v>928</v>
      </c>
      <c r="B642" s="1" t="s">
        <v>938</v>
      </c>
      <c r="D642" s="1">
        <f t="shared" ca="1" si="481"/>
        <v>1</v>
      </c>
      <c r="E642" s="1">
        <v>9</v>
      </c>
      <c r="F642" s="1">
        <v>11</v>
      </c>
      <c r="G642" s="1" t="str">
        <f t="shared" si="472"/>
        <v>89452176304</v>
      </c>
      <c r="H642" s="1" t="str">
        <f t="shared" si="473"/>
        <v>89452176304</v>
      </c>
      <c r="I642" s="1">
        <f t="shared" si="474"/>
        <v>8</v>
      </c>
      <c r="J642" s="30" t="str">
        <f ca="1">IF(M641=3,H642,IF(OR(AND(INT(RAND()*2)=0,K641-H642&gt;=0),M641=2),H642*(-1),H642))</f>
        <v>89452176304</v>
      </c>
      <c r="K642" s="31">
        <f t="shared" ca="1" si="482"/>
        <v>164436125667</v>
      </c>
      <c r="L642" s="29">
        <f t="shared" ca="1" si="475"/>
        <v>0</v>
      </c>
      <c r="M642" s="1">
        <f t="shared" ca="1" si="483"/>
        <v>3</v>
      </c>
      <c r="N642" s="34">
        <f t="shared" ca="1" si="476"/>
        <v>-89452176304</v>
      </c>
      <c r="O642" s="37">
        <v>-89452176304</v>
      </c>
      <c r="P642" s="1" t="str">
        <f>IF(AND($I634&gt;=7,$I643&gt;=7,$I642&lt;7),$H634,$H642)</f>
        <v>89452176304</v>
      </c>
      <c r="Q642" s="31">
        <f t="shared" si="478"/>
        <v>-89452176304</v>
      </c>
      <c r="R642" s="31">
        <f t="shared" si="470"/>
        <v>-89452176304</v>
      </c>
      <c r="S642" s="1">
        <f t="shared" si="484"/>
        <v>2</v>
      </c>
      <c r="T642" s="1">
        <f t="shared" si="471"/>
        <v>0</v>
      </c>
      <c r="U642" s="1">
        <f t="shared" ca="1" si="479"/>
        <v>3</v>
      </c>
      <c r="V642" s="31">
        <f t="shared" si="480"/>
        <v>-89452176304</v>
      </c>
    </row>
    <row r="643" spans="1:22">
      <c r="A643" s="1" t="s">
        <v>929</v>
      </c>
      <c r="B643" s="1" t="s">
        <v>939</v>
      </c>
      <c r="D643" s="1">
        <f t="shared" ca="1" si="481"/>
        <v>1</v>
      </c>
      <c r="E643" s="1">
        <v>10</v>
      </c>
      <c r="F643" s="1">
        <v>11</v>
      </c>
      <c r="G643" s="1" t="str">
        <f t="shared" si="472"/>
        <v>78341065292</v>
      </c>
      <c r="H643" s="1" t="str">
        <f t="shared" si="473"/>
        <v>78341065292</v>
      </c>
      <c r="I643" s="1">
        <f t="shared" si="474"/>
        <v>7</v>
      </c>
      <c r="J643" s="30" t="str">
        <f ca="1">IF(M642=3,H643,IF(OR(AND(INT(RAND()*2)=0,K642-H643&gt;=0),M642=2),H643*(-1),H643))</f>
        <v>78341065292</v>
      </c>
      <c r="K643" s="31">
        <f t="shared" ca="1" si="482"/>
        <v>242777190959</v>
      </c>
      <c r="L643" s="29">
        <f t="shared" ca="1" si="475"/>
        <v>0</v>
      </c>
      <c r="M643" s="1">
        <f t="shared" ca="1" si="483"/>
        <v>3</v>
      </c>
      <c r="N643" s="34">
        <f t="shared" ca="1" si="476"/>
        <v>-78341065292</v>
      </c>
      <c r="O643" s="37">
        <v>-78341065292</v>
      </c>
      <c r="P643" s="1" t="str">
        <f>IF(AND($I634&gt;=7,$I643&lt;7),$H634,$H643)</f>
        <v>78341065292</v>
      </c>
      <c r="Q643" s="31">
        <f t="shared" si="478"/>
        <v>-78341065292</v>
      </c>
      <c r="R643" s="31">
        <f t="shared" si="470"/>
        <v>-78341065292</v>
      </c>
      <c r="S643" s="1">
        <f t="shared" si="484"/>
        <v>3</v>
      </c>
      <c r="T643" s="1">
        <f t="shared" si="471"/>
        <v>0</v>
      </c>
      <c r="U643" s="1">
        <f t="shared" ca="1" si="479"/>
        <v>4</v>
      </c>
      <c r="V643" s="31">
        <f t="shared" si="480"/>
        <v>-78341065292</v>
      </c>
    </row>
    <row r="644" spans="1:22">
      <c r="D644" s="1">
        <f ca="1">SUM(D634:D643)+D629</f>
        <v>10</v>
      </c>
      <c r="K644" s="31">
        <f t="shared" ca="1" si="482"/>
        <v>242777190959</v>
      </c>
      <c r="O644" s="37"/>
      <c r="Q644" s="31">
        <f>SUM(Q634:Q643)</f>
        <v>-1643471283</v>
      </c>
      <c r="R644" s="31">
        <f>SUM(R634:R643)</f>
        <v>-1643471283</v>
      </c>
      <c r="V644" s="31">
        <f ca="1">SUM(V634:V643)</f>
        <v>-125004268536</v>
      </c>
    </row>
    <row r="645" spans="1:22">
      <c r="O645" s="37"/>
    </row>
    <row r="646" spans="1:22">
      <c r="A646" s="22" t="s">
        <v>385</v>
      </c>
      <c r="F646" s="1" t="s">
        <v>451</v>
      </c>
      <c r="O646" s="37"/>
    </row>
    <row r="647" spans="1:22">
      <c r="F647" s="1">
        <f>MAX(F649:F658)</f>
        <v>11</v>
      </c>
      <c r="O647" s="37"/>
    </row>
    <row r="648" spans="1:22">
      <c r="A648" s="1" t="s">
        <v>440</v>
      </c>
      <c r="B648" s="1" t="s">
        <v>441</v>
      </c>
      <c r="E648" s="1" t="s">
        <v>396</v>
      </c>
      <c r="F648" s="1" t="s">
        <v>444</v>
      </c>
      <c r="G648" s="1" t="s">
        <v>337</v>
      </c>
      <c r="H648" s="1" t="s">
        <v>338</v>
      </c>
      <c r="I648" s="1" t="s">
        <v>342</v>
      </c>
      <c r="J648" s="1" t="s">
        <v>339</v>
      </c>
      <c r="K648" s="31" t="s">
        <v>343</v>
      </c>
      <c r="L648" s="27" t="s">
        <v>344</v>
      </c>
      <c r="M648" s="27" t="s">
        <v>345</v>
      </c>
      <c r="N648" s="33"/>
      <c r="O648" s="36"/>
      <c r="P648" s="17" t="s">
        <v>346</v>
      </c>
    </row>
    <row r="649" spans="1:22">
      <c r="A649" s="1" t="s">
        <v>940</v>
      </c>
      <c r="B649" s="1" t="s">
        <v>950</v>
      </c>
      <c r="C649" s="1">
        <f ca="1">IF(C634=3,IF(INT(RAND()*2)=0,0,3),3)</f>
        <v>3</v>
      </c>
      <c r="D649" s="1">
        <f ca="1">IF(AND(C649=0,D644=0),1,0)</f>
        <v>0</v>
      </c>
      <c r="E649" s="1">
        <v>1</v>
      </c>
      <c r="F649" s="1">
        <v>11</v>
      </c>
      <c r="G649" s="1" t="str">
        <f>IF(F649&gt;10,LEFT(A649&amp;B649,F649),LEFT(A649,F649))</f>
        <v>72465198305</v>
      </c>
      <c r="H649" s="1" t="str">
        <f>IF(LEFT(G649,1)="0",RIGHT(G649,LEN(G649)-1)&amp;LEFT(G649,1),G649)</f>
        <v>72465198305</v>
      </c>
      <c r="I649" s="1">
        <f>VALUE(LEFT(H649,1))</f>
        <v>7</v>
      </c>
      <c r="J649" s="1" t="str">
        <f>H649</f>
        <v>72465198305</v>
      </c>
      <c r="K649" s="31" t="str">
        <f>J649</f>
        <v>72465198305</v>
      </c>
      <c r="L649" s="29"/>
      <c r="M649" s="1">
        <f ca="1">C649</f>
        <v>3</v>
      </c>
      <c r="N649" s="34" t="str">
        <f ca="1">IF(D649=1,V649,J649)</f>
        <v>72465198305</v>
      </c>
      <c r="O649" s="37" t="s">
        <v>1384</v>
      </c>
      <c r="P649" s="1" t="str">
        <f>IF($I649&lt;7,$H649,IF($I658&lt;7,$H658,IF($I657&lt;7,$H657,$H656)))</f>
        <v>38021754968</v>
      </c>
      <c r="Q649" s="31">
        <f>IF(AND(VALUE(LEFT(P649,1))&gt;=7,S648&lt;3),P649*-1,P649*1)</f>
        <v>38021754968</v>
      </c>
      <c r="R649" s="31">
        <f t="shared" ref="R649:R658" si="485">Q649</f>
        <v>38021754968</v>
      </c>
      <c r="S649" s="1">
        <f>IF(Q649&lt;0,1,0)</f>
        <v>0</v>
      </c>
      <c r="T649" s="1">
        <f t="shared" ref="T649:T658" si="486">IF(R649&gt;=0,VALUE(LEFT(R649,1)),0)</f>
        <v>3</v>
      </c>
      <c r="U649" s="1">
        <f ca="1">INT(RAND()*4+1)</f>
        <v>3</v>
      </c>
      <c r="V649" s="31">
        <f>IF(T649&gt;=5,U649&amp;RIGHT(R649,LEN(R649)-1),R649)</f>
        <v>38021754968</v>
      </c>
    </row>
    <row r="650" spans="1:22">
      <c r="A650" s="1" t="s">
        <v>941</v>
      </c>
      <c r="B650" s="1" t="s">
        <v>951</v>
      </c>
      <c r="D650" s="1">
        <f ca="1">D649</f>
        <v>0</v>
      </c>
      <c r="E650" s="1">
        <v>2</v>
      </c>
      <c r="F650" s="1">
        <v>11</v>
      </c>
      <c r="G650" s="1" t="str">
        <f t="shared" ref="G650:G658" si="487">IF(F650&gt;10,LEFT(A650&amp;B650,F650),LEFT(A650,F650))</f>
        <v>05798421637</v>
      </c>
      <c r="H650" s="1" t="str">
        <f t="shared" ref="H650:H658" si="488">IF(LEFT(G650,1)="0",RIGHT(G650,LEN(G650)-1)&amp;LEFT(G650,1),G650)</f>
        <v>57984216370</v>
      </c>
      <c r="I650" s="1">
        <f t="shared" ref="I650:I658" si="489">VALUE(LEFT(H650,1))</f>
        <v>5</v>
      </c>
      <c r="J650" s="1" t="str">
        <f ca="1">IF(M649=3,H650,IF(L649=2,H650,IF(AND(INT(RAND()*2)=0,K649-H650&gt;=0),H650*(-1),H650)))</f>
        <v>57984216370</v>
      </c>
      <c r="K650" s="31">
        <f ca="1">K649+J650</f>
        <v>130449414675</v>
      </c>
      <c r="L650" s="29">
        <f t="shared" ref="L650:L658" ca="1" si="490">IF(J650&lt;0,L649+1,0)</f>
        <v>0</v>
      </c>
      <c r="M650" s="1">
        <f ca="1">IF(J650&lt;0,M649+1,M649)</f>
        <v>3</v>
      </c>
      <c r="N650" s="34" t="str">
        <f t="shared" ref="N650:N658" ca="1" si="491">IF(D650=1,V650,J650)</f>
        <v>57984216370</v>
      </c>
      <c r="O650" s="37" t="s">
        <v>1385</v>
      </c>
      <c r="P650" s="1" t="str">
        <f t="shared" ref="P650:P655" si="492">$H650</f>
        <v>57984216370</v>
      </c>
      <c r="Q650" s="31">
        <f t="shared" ref="Q650:Q658" si="493">IF(AND(VALUE(LEFT(P650,1))&gt;=7,S649&lt;3),P650*-1,P650*1)</f>
        <v>57984216370</v>
      </c>
      <c r="R650" s="31">
        <f t="shared" si="485"/>
        <v>57984216370</v>
      </c>
      <c r="S650" s="1">
        <f>IF(Q650&lt;0,S649+1,S649)</f>
        <v>0</v>
      </c>
      <c r="T650" s="1">
        <f t="shared" si="486"/>
        <v>5</v>
      </c>
      <c r="U650" s="1">
        <f t="shared" ref="U650:U658" ca="1" si="494">INT(RAND()*4+1)</f>
        <v>2</v>
      </c>
      <c r="V650" s="31" t="str">
        <f t="shared" ref="V650:V658" ca="1" si="495">IF(T650&gt;=5,U650&amp;RIGHT(R650,LEN(R650)-1),R650)</f>
        <v>27984216370</v>
      </c>
    </row>
    <row r="651" spans="1:22">
      <c r="A651" s="1" t="s">
        <v>942</v>
      </c>
      <c r="B651" s="1" t="s">
        <v>952</v>
      </c>
      <c r="D651" s="1">
        <f t="shared" ref="D651:D658" ca="1" si="496">D650</f>
        <v>0</v>
      </c>
      <c r="E651" s="1">
        <v>3</v>
      </c>
      <c r="F651" s="1">
        <v>11</v>
      </c>
      <c r="G651" s="1" t="str">
        <f t="shared" si="487"/>
        <v>27910643851</v>
      </c>
      <c r="H651" s="1" t="str">
        <f t="shared" si="488"/>
        <v>27910643851</v>
      </c>
      <c r="I651" s="1">
        <f t="shared" si="489"/>
        <v>2</v>
      </c>
      <c r="J651" s="1" t="str">
        <f ca="1">IF(M650=3,H651,IF(L650=2,H651,IF(AND(INT(RAND()*2)=0,K650-H651&gt;=0),H651*(-1),H651)))</f>
        <v>27910643851</v>
      </c>
      <c r="K651" s="31">
        <f t="shared" ref="K651:K659" ca="1" si="497">K650+J651</f>
        <v>158360058526</v>
      </c>
      <c r="L651" s="29">
        <f t="shared" ca="1" si="490"/>
        <v>0</v>
      </c>
      <c r="M651" s="1">
        <f t="shared" ref="M651:M658" ca="1" si="498">IF(J651&lt;0,M650+1,M650)</f>
        <v>3</v>
      </c>
      <c r="N651" s="34" t="str">
        <f t="shared" ca="1" si="491"/>
        <v>27910643851</v>
      </c>
      <c r="O651" s="37" t="s">
        <v>1386</v>
      </c>
      <c r="P651" s="1" t="str">
        <f t="shared" si="492"/>
        <v>27910643851</v>
      </c>
      <c r="Q651" s="31">
        <f t="shared" si="493"/>
        <v>27910643851</v>
      </c>
      <c r="R651" s="31">
        <f t="shared" si="485"/>
        <v>27910643851</v>
      </c>
      <c r="S651" s="1">
        <f t="shared" ref="S651:S658" si="499">IF(Q651&lt;0,S650+1,S650)</f>
        <v>0</v>
      </c>
      <c r="T651" s="1">
        <f t="shared" si="486"/>
        <v>2</v>
      </c>
      <c r="U651" s="1">
        <f t="shared" ca="1" si="494"/>
        <v>1</v>
      </c>
      <c r="V651" s="31">
        <f t="shared" si="495"/>
        <v>27910643851</v>
      </c>
    </row>
    <row r="652" spans="1:22">
      <c r="A652" s="1" t="s">
        <v>943</v>
      </c>
      <c r="B652" s="1" t="s">
        <v>953</v>
      </c>
      <c r="D652" s="1">
        <f t="shared" ca="1" si="496"/>
        <v>0</v>
      </c>
      <c r="E652" s="1">
        <v>4</v>
      </c>
      <c r="F652" s="1">
        <v>11</v>
      </c>
      <c r="G652" s="1" t="str">
        <f t="shared" si="487"/>
        <v>61354087293</v>
      </c>
      <c r="H652" s="1" t="str">
        <f t="shared" si="488"/>
        <v>61354087293</v>
      </c>
      <c r="I652" s="1">
        <f t="shared" si="489"/>
        <v>6</v>
      </c>
      <c r="J652" s="1" t="str">
        <f ca="1">IF(M651=3,H652,IF(L651=2,H652,IF(AND(INT(RAND()*2)=0,K651-H652&gt;=0),H652*(-1),H652)))</f>
        <v>61354087293</v>
      </c>
      <c r="K652" s="31">
        <f t="shared" ca="1" si="497"/>
        <v>219714145819</v>
      </c>
      <c r="L652" s="29">
        <f t="shared" ca="1" si="490"/>
        <v>0</v>
      </c>
      <c r="M652" s="1">
        <f t="shared" ca="1" si="498"/>
        <v>3</v>
      </c>
      <c r="N652" s="34" t="str">
        <f t="shared" ca="1" si="491"/>
        <v>61354087293</v>
      </c>
      <c r="O652" s="37" t="s">
        <v>1387</v>
      </c>
      <c r="P652" s="1" t="str">
        <f t="shared" si="492"/>
        <v>61354087293</v>
      </c>
      <c r="Q652" s="31">
        <f t="shared" si="493"/>
        <v>61354087293</v>
      </c>
      <c r="R652" s="31">
        <f t="shared" si="485"/>
        <v>61354087293</v>
      </c>
      <c r="S652" s="1">
        <f t="shared" si="499"/>
        <v>0</v>
      </c>
      <c r="T652" s="1">
        <f t="shared" si="486"/>
        <v>6</v>
      </c>
      <c r="U652" s="1">
        <f t="shared" ca="1" si="494"/>
        <v>4</v>
      </c>
      <c r="V652" s="31" t="str">
        <f t="shared" ca="1" si="495"/>
        <v>41354087293</v>
      </c>
    </row>
    <row r="653" spans="1:22">
      <c r="A653" s="1" t="s">
        <v>944</v>
      </c>
      <c r="B653" s="1" t="s">
        <v>954</v>
      </c>
      <c r="D653" s="1">
        <f t="shared" ca="1" si="496"/>
        <v>0</v>
      </c>
      <c r="E653" s="1">
        <v>5</v>
      </c>
      <c r="F653" s="1">
        <v>11</v>
      </c>
      <c r="G653" s="1" t="str">
        <f t="shared" si="487"/>
        <v>16809532749</v>
      </c>
      <c r="H653" s="1" t="str">
        <f t="shared" si="488"/>
        <v>16809532749</v>
      </c>
      <c r="I653" s="1">
        <f t="shared" si="489"/>
        <v>1</v>
      </c>
      <c r="J653" s="30" t="str">
        <f ca="1">IF(OR(M652=3,L652=2,M652=2),H653,IF(AND(INT(RAND()*2)=0,K652-H653&gt;=0),H653*(-1),H653))</f>
        <v>16809532749</v>
      </c>
      <c r="K653" s="31">
        <f t="shared" ca="1" si="497"/>
        <v>236523678568</v>
      </c>
      <c r="L653" s="29">
        <f t="shared" ca="1" si="490"/>
        <v>0</v>
      </c>
      <c r="M653" s="1">
        <f t="shared" ca="1" si="498"/>
        <v>3</v>
      </c>
      <c r="N653" s="34" t="str">
        <f t="shared" ca="1" si="491"/>
        <v>16809532749</v>
      </c>
      <c r="O653" s="37" t="s">
        <v>1388</v>
      </c>
      <c r="P653" s="1" t="str">
        <f t="shared" si="492"/>
        <v>16809532749</v>
      </c>
      <c r="Q653" s="31">
        <f t="shared" si="493"/>
        <v>16809532749</v>
      </c>
      <c r="R653" s="31">
        <f t="shared" si="485"/>
        <v>16809532749</v>
      </c>
      <c r="S653" s="1">
        <f t="shared" si="499"/>
        <v>0</v>
      </c>
      <c r="T653" s="1">
        <f t="shared" si="486"/>
        <v>1</v>
      </c>
      <c r="U653" s="1">
        <f t="shared" ca="1" si="494"/>
        <v>1</v>
      </c>
      <c r="V653" s="31">
        <f t="shared" si="495"/>
        <v>16809532749</v>
      </c>
    </row>
    <row r="654" spans="1:22">
      <c r="A654" s="1" t="s">
        <v>945</v>
      </c>
      <c r="B654" s="1" t="s">
        <v>955</v>
      </c>
      <c r="D654" s="1">
        <f t="shared" ca="1" si="496"/>
        <v>0</v>
      </c>
      <c r="E654" s="1">
        <v>6</v>
      </c>
      <c r="F654" s="1">
        <v>11</v>
      </c>
      <c r="G654" s="1" t="str">
        <f t="shared" si="487"/>
        <v>50243976180</v>
      </c>
      <c r="H654" s="1" t="str">
        <f t="shared" si="488"/>
        <v>50243976180</v>
      </c>
      <c r="I654" s="1">
        <f t="shared" si="489"/>
        <v>5</v>
      </c>
      <c r="J654" s="30" t="str">
        <f ca="1">IF(OR(M653=3,L653=2,M653=2),H654,IF(AND(INT(RAND()*2)=0,K653-H654&gt;=0),H654*(-1),H654))</f>
        <v>50243976180</v>
      </c>
      <c r="K654" s="31">
        <f t="shared" ca="1" si="497"/>
        <v>286767654748</v>
      </c>
      <c r="L654" s="29">
        <f t="shared" ca="1" si="490"/>
        <v>0</v>
      </c>
      <c r="M654" s="1">
        <f t="shared" ca="1" si="498"/>
        <v>3</v>
      </c>
      <c r="N654" s="34" t="str">
        <f t="shared" ca="1" si="491"/>
        <v>50243976180</v>
      </c>
      <c r="O654" s="37" t="s">
        <v>1389</v>
      </c>
      <c r="P654" s="1" t="str">
        <f t="shared" si="492"/>
        <v>50243976180</v>
      </c>
      <c r="Q654" s="31">
        <f t="shared" si="493"/>
        <v>50243976180</v>
      </c>
      <c r="R654" s="31">
        <f t="shared" si="485"/>
        <v>50243976180</v>
      </c>
      <c r="S654" s="1">
        <f t="shared" si="499"/>
        <v>0</v>
      </c>
      <c r="T654" s="1">
        <f t="shared" si="486"/>
        <v>5</v>
      </c>
      <c r="U654" s="1">
        <f t="shared" ca="1" si="494"/>
        <v>4</v>
      </c>
      <c r="V654" s="31" t="str">
        <f t="shared" ca="1" si="495"/>
        <v>40243976180</v>
      </c>
    </row>
    <row r="655" spans="1:22">
      <c r="A655" s="1" t="s">
        <v>946</v>
      </c>
      <c r="B655" s="1" t="s">
        <v>956</v>
      </c>
      <c r="D655" s="1">
        <f t="shared" ca="1" si="496"/>
        <v>0</v>
      </c>
      <c r="E655" s="1">
        <v>7</v>
      </c>
      <c r="F655" s="1">
        <v>11</v>
      </c>
      <c r="G655" s="1" t="str">
        <f t="shared" si="487"/>
        <v>49132865074</v>
      </c>
      <c r="H655" s="1" t="str">
        <f t="shared" si="488"/>
        <v>49132865074</v>
      </c>
      <c r="I655" s="1">
        <f t="shared" si="489"/>
        <v>4</v>
      </c>
      <c r="J655" s="30" t="str">
        <f ca="1">IF(OR(M654=3,L654=2,M654=2),H655,IF(AND(INT(RAND()*2)=0,K654-H655&gt;=0),H655*(-1),H655))</f>
        <v>49132865074</v>
      </c>
      <c r="K655" s="31">
        <f t="shared" ca="1" si="497"/>
        <v>335900519822</v>
      </c>
      <c r="L655" s="29">
        <f t="shared" ca="1" si="490"/>
        <v>0</v>
      </c>
      <c r="M655" s="1">
        <f t="shared" ca="1" si="498"/>
        <v>3</v>
      </c>
      <c r="N655" s="34" t="str">
        <f t="shared" ca="1" si="491"/>
        <v>49132865074</v>
      </c>
      <c r="O655" s="37" t="s">
        <v>1390</v>
      </c>
      <c r="P655" s="1" t="str">
        <f t="shared" si="492"/>
        <v>49132865074</v>
      </c>
      <c r="Q655" s="31">
        <f t="shared" si="493"/>
        <v>49132865074</v>
      </c>
      <c r="R655" s="31">
        <f t="shared" si="485"/>
        <v>49132865074</v>
      </c>
      <c r="S655" s="1">
        <f t="shared" si="499"/>
        <v>0</v>
      </c>
      <c r="T655" s="1">
        <f t="shared" si="486"/>
        <v>4</v>
      </c>
      <c r="U655" s="1">
        <f t="shared" ca="1" si="494"/>
        <v>4</v>
      </c>
      <c r="V655" s="31">
        <f t="shared" si="495"/>
        <v>49132865074</v>
      </c>
    </row>
    <row r="656" spans="1:22">
      <c r="A656" s="1" t="s">
        <v>947</v>
      </c>
      <c r="B656" s="1" t="s">
        <v>957</v>
      </c>
      <c r="D656" s="1">
        <f t="shared" ca="1" si="496"/>
        <v>0</v>
      </c>
      <c r="E656" s="1">
        <v>8</v>
      </c>
      <c r="F656" s="1">
        <v>11</v>
      </c>
      <c r="G656" s="1" t="str">
        <f t="shared" si="487"/>
        <v>94687310522</v>
      </c>
      <c r="H656" s="1" t="str">
        <f t="shared" si="488"/>
        <v>94687310522</v>
      </c>
      <c r="I656" s="1">
        <f t="shared" si="489"/>
        <v>9</v>
      </c>
      <c r="J656" s="30" t="str">
        <f ca="1">IF(OR(M655=3,L655=2),H656,IF(OR(AND(INT(RAND()*2)=0,K655-H656&gt;=0),M655&lt;=2),H656*(-1),H656))</f>
        <v>94687310522</v>
      </c>
      <c r="K656" s="31">
        <f t="shared" ca="1" si="497"/>
        <v>430587830344</v>
      </c>
      <c r="L656" s="29">
        <f t="shared" ca="1" si="490"/>
        <v>0</v>
      </c>
      <c r="M656" s="1">
        <f t="shared" ca="1" si="498"/>
        <v>3</v>
      </c>
      <c r="N656" s="34" t="str">
        <f t="shared" ca="1" si="491"/>
        <v>94687310522</v>
      </c>
      <c r="O656" s="37" t="s">
        <v>1391</v>
      </c>
      <c r="P656" s="1" t="str">
        <f>IF(AND($I649&gt;=7,$I658&gt;=7,$I657&gt;=7),$H649,$H656)</f>
        <v>94687310522</v>
      </c>
      <c r="Q656" s="31">
        <f t="shared" si="493"/>
        <v>-94687310522</v>
      </c>
      <c r="R656" s="31">
        <f t="shared" si="485"/>
        <v>-94687310522</v>
      </c>
      <c r="S656" s="1">
        <f t="shared" si="499"/>
        <v>1</v>
      </c>
      <c r="T656" s="1">
        <f t="shared" si="486"/>
        <v>0</v>
      </c>
      <c r="U656" s="1">
        <f t="shared" ca="1" si="494"/>
        <v>3</v>
      </c>
      <c r="V656" s="31">
        <f t="shared" si="495"/>
        <v>-94687310522</v>
      </c>
    </row>
    <row r="657" spans="1:22">
      <c r="A657" s="1" t="s">
        <v>948</v>
      </c>
      <c r="B657" s="1" t="s">
        <v>958</v>
      </c>
      <c r="D657" s="1">
        <f t="shared" ca="1" si="496"/>
        <v>0</v>
      </c>
      <c r="E657" s="1">
        <v>9</v>
      </c>
      <c r="F657" s="1">
        <v>11</v>
      </c>
      <c r="G657" s="1" t="str">
        <f t="shared" si="487"/>
        <v>83576209416</v>
      </c>
      <c r="H657" s="1" t="str">
        <f t="shared" si="488"/>
        <v>83576209416</v>
      </c>
      <c r="I657" s="1">
        <f t="shared" si="489"/>
        <v>8</v>
      </c>
      <c r="J657" s="30" t="str">
        <f ca="1">IF(M656=3,H657,IF(OR(AND(INT(RAND()*2)=0,K656-H657&gt;=0),M656=2),H657*(-1),H657))</f>
        <v>83576209416</v>
      </c>
      <c r="K657" s="31">
        <f t="shared" ca="1" si="497"/>
        <v>514164039760</v>
      </c>
      <c r="L657" s="29">
        <f t="shared" ca="1" si="490"/>
        <v>0</v>
      </c>
      <c r="M657" s="1">
        <f t="shared" ca="1" si="498"/>
        <v>3</v>
      </c>
      <c r="N657" s="34" t="str">
        <f t="shared" ca="1" si="491"/>
        <v>83576209416</v>
      </c>
      <c r="O657" s="37" t="s">
        <v>1392</v>
      </c>
      <c r="P657" s="1" t="str">
        <f>IF(AND($I649&gt;=7,$I658&gt;=7,$I657&lt;7),$H649,$H657)</f>
        <v>83576209416</v>
      </c>
      <c r="Q657" s="31">
        <f t="shared" si="493"/>
        <v>-83576209416</v>
      </c>
      <c r="R657" s="31">
        <f t="shared" si="485"/>
        <v>-83576209416</v>
      </c>
      <c r="S657" s="1">
        <f t="shared" si="499"/>
        <v>2</v>
      </c>
      <c r="T657" s="1">
        <f t="shared" si="486"/>
        <v>0</v>
      </c>
      <c r="U657" s="1">
        <f t="shared" ca="1" si="494"/>
        <v>3</v>
      </c>
      <c r="V657" s="31">
        <f t="shared" si="495"/>
        <v>-83576209416</v>
      </c>
    </row>
    <row r="658" spans="1:22">
      <c r="A658" s="1" t="s">
        <v>949</v>
      </c>
      <c r="B658" s="1" t="s">
        <v>959</v>
      </c>
      <c r="D658" s="1">
        <f t="shared" ca="1" si="496"/>
        <v>0</v>
      </c>
      <c r="E658" s="1">
        <v>10</v>
      </c>
      <c r="F658" s="1">
        <v>11</v>
      </c>
      <c r="G658" s="1" t="str">
        <f t="shared" si="487"/>
        <v>38021754968</v>
      </c>
      <c r="H658" s="1" t="str">
        <f t="shared" si="488"/>
        <v>38021754968</v>
      </c>
      <c r="I658" s="1">
        <f t="shared" si="489"/>
        <v>3</v>
      </c>
      <c r="J658" s="30" t="str">
        <f ca="1">IF(M657=3,H658,IF(OR(AND(INT(RAND()*2)=0,K657-H658&gt;=0),M657=2),H658*(-1),H658))</f>
        <v>38021754968</v>
      </c>
      <c r="K658" s="31">
        <f t="shared" ca="1" si="497"/>
        <v>552185794728</v>
      </c>
      <c r="L658" s="29">
        <f t="shared" ca="1" si="490"/>
        <v>0</v>
      </c>
      <c r="M658" s="1">
        <f t="shared" ca="1" si="498"/>
        <v>3</v>
      </c>
      <c r="N658" s="34" t="str">
        <f t="shared" ca="1" si="491"/>
        <v>38021754968</v>
      </c>
      <c r="O658" s="37" t="s">
        <v>1393</v>
      </c>
      <c r="P658" s="1" t="str">
        <f>IF(AND($I649&gt;=7,$I658&lt;7),$H649,$H658)</f>
        <v>72465198305</v>
      </c>
      <c r="Q658" s="31">
        <f t="shared" si="493"/>
        <v>-72465198305</v>
      </c>
      <c r="R658" s="31">
        <f t="shared" si="485"/>
        <v>-72465198305</v>
      </c>
      <c r="S658" s="1">
        <f t="shared" si="499"/>
        <v>3</v>
      </c>
      <c r="T658" s="1">
        <f t="shared" si="486"/>
        <v>0</v>
      </c>
      <c r="U658" s="1">
        <f t="shared" ca="1" si="494"/>
        <v>4</v>
      </c>
      <c r="V658" s="31">
        <f t="shared" si="495"/>
        <v>-72465198305</v>
      </c>
    </row>
    <row r="659" spans="1:22">
      <c r="D659" s="1">
        <f ca="1">SUM(D649:D658)+D644</f>
        <v>10</v>
      </c>
      <c r="K659" s="31">
        <f t="shared" ca="1" si="497"/>
        <v>552185794728</v>
      </c>
      <c r="O659" s="37"/>
      <c r="Q659" s="31">
        <f>SUM(Q649:Q658)</f>
        <v>50728358242</v>
      </c>
      <c r="R659" s="31">
        <f>SUM(R649:R658)</f>
        <v>50728358242</v>
      </c>
      <c r="V659" s="31">
        <f ca="1">SUM(V649:V658)</f>
        <v>-118853921601</v>
      </c>
    </row>
    <row r="660" spans="1:22">
      <c r="O660" s="37"/>
    </row>
    <row r="661" spans="1:22">
      <c r="A661" s="22" t="s">
        <v>386</v>
      </c>
      <c r="F661" s="1" t="s">
        <v>451</v>
      </c>
      <c r="O661" s="37"/>
    </row>
    <row r="662" spans="1:22">
      <c r="F662" s="1">
        <f>MAX(F664:F673)</f>
        <v>11</v>
      </c>
      <c r="O662" s="37"/>
    </row>
    <row r="663" spans="1:22">
      <c r="A663" s="1" t="s">
        <v>440</v>
      </c>
      <c r="B663" s="1" t="s">
        <v>441</v>
      </c>
      <c r="E663" s="1" t="s">
        <v>396</v>
      </c>
      <c r="F663" s="1" t="s">
        <v>444</v>
      </c>
      <c r="G663" s="1" t="s">
        <v>337</v>
      </c>
      <c r="H663" s="1" t="s">
        <v>338</v>
      </c>
      <c r="I663" s="1" t="s">
        <v>342</v>
      </c>
      <c r="J663" s="1" t="s">
        <v>339</v>
      </c>
      <c r="K663" s="31" t="s">
        <v>343</v>
      </c>
      <c r="L663" s="27" t="s">
        <v>344</v>
      </c>
      <c r="M663" s="27" t="s">
        <v>345</v>
      </c>
      <c r="N663" s="33"/>
      <c r="O663" s="36"/>
      <c r="P663" s="17" t="s">
        <v>346</v>
      </c>
    </row>
    <row r="664" spans="1:22">
      <c r="A664" s="1" t="s">
        <v>960</v>
      </c>
      <c r="B664" s="1" t="s">
        <v>970</v>
      </c>
      <c r="C664" s="1">
        <f ca="1">IF(C649=3,0,3)</f>
        <v>0</v>
      </c>
      <c r="D664" s="1">
        <f ca="1">IF(AND(C664=0,D659=0),1,0)</f>
        <v>0</v>
      </c>
      <c r="E664" s="1">
        <v>1</v>
      </c>
      <c r="F664" s="1">
        <v>11</v>
      </c>
      <c r="G664" s="1" t="str">
        <f>IF(F664&gt;10,LEFT(A664&amp;B664,F664),LEFT(A664,F664))</f>
        <v>23140957688</v>
      </c>
      <c r="H664" s="1" t="str">
        <f>IF(LEFT(G664,1)="0",RIGHT(G664,LEN(G664)-1)&amp;LEFT(G664,1),G664)</f>
        <v>23140957688</v>
      </c>
      <c r="I664" s="1">
        <f>VALUE(LEFT(H664,1))</f>
        <v>2</v>
      </c>
      <c r="J664" s="1" t="str">
        <f>H664</f>
        <v>23140957688</v>
      </c>
      <c r="K664" s="31" t="str">
        <f>J664</f>
        <v>23140957688</v>
      </c>
      <c r="L664" s="29"/>
      <c r="M664" s="1">
        <f ca="1">C664</f>
        <v>0</v>
      </c>
      <c r="N664" s="34" t="str">
        <f ca="1">IF(D664=1,V664,J664)</f>
        <v>23140957688</v>
      </c>
      <c r="O664" s="37" t="s">
        <v>1394</v>
      </c>
      <c r="P664" s="1" t="str">
        <f>IF($I664&lt;7,$H664,IF($I673&lt;7,$H673,IF($I672&lt;7,$H672,$H671)))</f>
        <v>23140957688</v>
      </c>
      <c r="Q664" s="31">
        <f>IF(AND(VALUE(LEFT(P664,1))&gt;=7,S663&lt;3),P664*-1,P664*1)</f>
        <v>23140957688</v>
      </c>
      <c r="R664" s="31">
        <f t="shared" ref="R664:R673" si="500">Q664</f>
        <v>23140957688</v>
      </c>
      <c r="S664" s="1">
        <f>IF(Q664&lt;0,1,0)</f>
        <v>0</v>
      </c>
      <c r="T664" s="1">
        <f t="shared" ref="T664:T673" si="501">IF(R664&gt;=0,VALUE(LEFT(R664,1)),0)</f>
        <v>2</v>
      </c>
      <c r="U664" s="1">
        <f ca="1">INT(RAND()*4+1)</f>
        <v>2</v>
      </c>
      <c r="V664" s="31">
        <f>IF(T664&gt;=5,U664&amp;RIGHT(R664,LEN(R664)-1),R664)</f>
        <v>23140957688</v>
      </c>
    </row>
    <row r="665" spans="1:22">
      <c r="A665" s="1" t="s">
        <v>961</v>
      </c>
      <c r="B665" s="1" t="s">
        <v>971</v>
      </c>
      <c r="D665" s="1">
        <f ca="1">D664</f>
        <v>0</v>
      </c>
      <c r="E665" s="1">
        <v>2</v>
      </c>
      <c r="F665" s="1">
        <v>11</v>
      </c>
      <c r="G665" s="1" t="str">
        <f t="shared" ref="G665:G673" si="502">IF(F665&gt;10,LEFT(A665&amp;B665,F665),LEFT(A665,F665))</f>
        <v>45362179800</v>
      </c>
      <c r="H665" s="1" t="str">
        <f t="shared" ref="H665:H673" si="503">IF(LEFT(G665,1)="0",RIGHT(G665,LEN(G665)-1)&amp;LEFT(G665,1),G665)</f>
        <v>45362179800</v>
      </c>
      <c r="I665" s="1">
        <f t="shared" ref="I665:I673" si="504">VALUE(LEFT(H665,1))</f>
        <v>4</v>
      </c>
      <c r="J665" s="1" t="str">
        <f ca="1">IF(M664=3,H665,IF(L664=2,H665,IF(AND(INT(RAND()*2)=0,K664-H665&gt;=0),H665*(-1),H665)))</f>
        <v>45362179800</v>
      </c>
      <c r="K665" s="31">
        <f ca="1">K664+J665</f>
        <v>68503137488</v>
      </c>
      <c r="L665" s="29">
        <f t="shared" ref="L665:L673" ca="1" si="505">IF(J665&lt;0,L664+1,0)</f>
        <v>0</v>
      </c>
      <c r="M665" s="1">
        <f ca="1">IF(J665&lt;0,M664+1,M664)</f>
        <v>0</v>
      </c>
      <c r="N665" s="34" t="str">
        <f t="shared" ref="N665:N673" ca="1" si="506">IF(D665=1,V665,J665)</f>
        <v>45362179800</v>
      </c>
      <c r="O665" s="37" t="s">
        <v>1395</v>
      </c>
      <c r="P665" s="1" t="str">
        <f t="shared" ref="P665:P670" si="507">$H665</f>
        <v>45362179800</v>
      </c>
      <c r="Q665" s="31">
        <f t="shared" ref="Q665:Q673" si="508">IF(AND(VALUE(LEFT(P665,1))&gt;=7,S664&lt;3),P665*-1,P665*1)</f>
        <v>45362179800</v>
      </c>
      <c r="R665" s="31">
        <f t="shared" si="500"/>
        <v>45362179800</v>
      </c>
      <c r="S665" s="1">
        <f>IF(Q665&lt;0,S664+1,S664)</f>
        <v>0</v>
      </c>
      <c r="T665" s="1">
        <f t="shared" si="501"/>
        <v>4</v>
      </c>
      <c r="U665" s="1">
        <f t="shared" ref="U665:U673" ca="1" si="509">INT(RAND()*4+1)</f>
        <v>1</v>
      </c>
      <c r="V665" s="31">
        <f t="shared" ref="V665:V673" si="510">IF(T665&gt;=5,U665&amp;RIGHT(R665,LEN(R665)-1),R665)</f>
        <v>45362179800</v>
      </c>
    </row>
    <row r="666" spans="1:22">
      <c r="A666" s="1" t="s">
        <v>962</v>
      </c>
      <c r="B666" s="1" t="s">
        <v>972</v>
      </c>
      <c r="D666" s="1">
        <f t="shared" ref="D666:D673" ca="1" si="511">D665</f>
        <v>0</v>
      </c>
      <c r="E666" s="1">
        <v>3</v>
      </c>
      <c r="F666" s="1">
        <v>11</v>
      </c>
      <c r="G666" s="1" t="str">
        <f t="shared" si="502"/>
        <v>78695402131</v>
      </c>
      <c r="H666" s="1" t="str">
        <f t="shared" si="503"/>
        <v>78695402131</v>
      </c>
      <c r="I666" s="1">
        <f t="shared" si="504"/>
        <v>7</v>
      </c>
      <c r="J666" s="1" t="str">
        <f ca="1">IF(M665=3,H666,IF(L665=2,H666,IF(AND(INT(RAND()*2)=0,K665-H666&gt;=0),H666*(-1),H666)))</f>
        <v>78695402131</v>
      </c>
      <c r="K666" s="31">
        <f t="shared" ref="K666:K674" ca="1" si="512">K665+J666</f>
        <v>147198539619</v>
      </c>
      <c r="L666" s="29">
        <f t="shared" ca="1" si="505"/>
        <v>0</v>
      </c>
      <c r="M666" s="1">
        <f t="shared" ref="M666:M673" ca="1" si="513">IF(J666&lt;0,M665+1,M665)</f>
        <v>0</v>
      </c>
      <c r="N666" s="34" t="str">
        <f t="shared" ca="1" si="506"/>
        <v>78695402131</v>
      </c>
      <c r="O666" s="37" t="s">
        <v>1396</v>
      </c>
      <c r="P666" s="1" t="str">
        <f t="shared" si="507"/>
        <v>78695402131</v>
      </c>
      <c r="Q666" s="31">
        <f t="shared" si="508"/>
        <v>-78695402131</v>
      </c>
      <c r="R666" s="31">
        <f t="shared" si="500"/>
        <v>-78695402131</v>
      </c>
      <c r="S666" s="1">
        <f t="shared" ref="S666:S673" si="514">IF(Q666&lt;0,S665+1,S665)</f>
        <v>1</v>
      </c>
      <c r="T666" s="1">
        <f t="shared" si="501"/>
        <v>0</v>
      </c>
      <c r="U666" s="1">
        <f t="shared" ca="1" si="509"/>
        <v>2</v>
      </c>
      <c r="V666" s="31">
        <f t="shared" si="510"/>
        <v>-78695402131</v>
      </c>
    </row>
    <row r="667" spans="1:22">
      <c r="A667" s="1" t="s">
        <v>963</v>
      </c>
      <c r="B667" s="1" t="s">
        <v>973</v>
      </c>
      <c r="D667" s="1">
        <f t="shared" ca="1" si="511"/>
        <v>0</v>
      </c>
      <c r="E667" s="1">
        <v>4</v>
      </c>
      <c r="F667" s="1">
        <v>11</v>
      </c>
      <c r="G667" s="1" t="str">
        <f t="shared" si="502"/>
        <v>34251068795</v>
      </c>
      <c r="H667" s="1" t="str">
        <f t="shared" si="503"/>
        <v>34251068795</v>
      </c>
      <c r="I667" s="1">
        <f t="shared" si="504"/>
        <v>3</v>
      </c>
      <c r="J667" s="1">
        <f ca="1">IF(M666=3,H667,IF(L666=2,H667,IF(AND(INT(RAND()*2)=0,K666-H667&gt;=0),H667*(-1),H667)))</f>
        <v>-34251068795</v>
      </c>
      <c r="K667" s="31">
        <f t="shared" ca="1" si="512"/>
        <v>112947470824</v>
      </c>
      <c r="L667" s="29">
        <f t="shared" ca="1" si="505"/>
        <v>1</v>
      </c>
      <c r="M667" s="1">
        <f t="shared" ca="1" si="513"/>
        <v>1</v>
      </c>
      <c r="N667" s="34">
        <f t="shared" ca="1" si="506"/>
        <v>-34251068795</v>
      </c>
      <c r="O667" s="37">
        <v>-34251068795</v>
      </c>
      <c r="P667" s="1" t="str">
        <f t="shared" si="507"/>
        <v>34251068795</v>
      </c>
      <c r="Q667" s="31">
        <f t="shared" si="508"/>
        <v>34251068795</v>
      </c>
      <c r="R667" s="31">
        <f t="shared" si="500"/>
        <v>34251068795</v>
      </c>
      <c r="S667" s="1">
        <f t="shared" si="514"/>
        <v>1</v>
      </c>
      <c r="T667" s="1">
        <f t="shared" si="501"/>
        <v>3</v>
      </c>
      <c r="U667" s="1">
        <f t="shared" ca="1" si="509"/>
        <v>3</v>
      </c>
      <c r="V667" s="31">
        <f t="shared" si="510"/>
        <v>34251068795</v>
      </c>
    </row>
    <row r="668" spans="1:22">
      <c r="A668" s="1" t="s">
        <v>964</v>
      </c>
      <c r="B668" s="1" t="s">
        <v>974</v>
      </c>
      <c r="D668" s="1">
        <f t="shared" ca="1" si="511"/>
        <v>0</v>
      </c>
      <c r="E668" s="1">
        <v>5</v>
      </c>
      <c r="F668" s="1">
        <v>11</v>
      </c>
      <c r="G668" s="1" t="str">
        <f t="shared" si="502"/>
        <v>01928735466</v>
      </c>
      <c r="H668" s="1" t="str">
        <f t="shared" si="503"/>
        <v>19287354660</v>
      </c>
      <c r="I668" s="1">
        <f t="shared" si="504"/>
        <v>1</v>
      </c>
      <c r="J668" s="30" t="str">
        <f ca="1">IF(OR(M667=3,L667=2,M667=2),H668,IF(AND(INT(RAND()*2)=0,K667-H668&gt;=0),H668*(-1),H668))</f>
        <v>19287354660</v>
      </c>
      <c r="K668" s="31">
        <f t="shared" ca="1" si="512"/>
        <v>132234825484</v>
      </c>
      <c r="L668" s="29">
        <f t="shared" ca="1" si="505"/>
        <v>0</v>
      </c>
      <c r="M668" s="1">
        <f t="shared" ca="1" si="513"/>
        <v>1</v>
      </c>
      <c r="N668" s="34" t="str">
        <f t="shared" ca="1" si="506"/>
        <v>19287354660</v>
      </c>
      <c r="O668" s="37">
        <v>-19287354660</v>
      </c>
      <c r="P668" s="1" t="str">
        <f t="shared" si="507"/>
        <v>19287354660</v>
      </c>
      <c r="Q668" s="31">
        <f t="shared" si="508"/>
        <v>19287354660</v>
      </c>
      <c r="R668" s="31">
        <f t="shared" si="500"/>
        <v>19287354660</v>
      </c>
      <c r="S668" s="1">
        <f t="shared" si="514"/>
        <v>1</v>
      </c>
      <c r="T668" s="1">
        <f t="shared" si="501"/>
        <v>1</v>
      </c>
      <c r="U668" s="1">
        <f t="shared" ca="1" si="509"/>
        <v>4</v>
      </c>
      <c r="V668" s="31">
        <f t="shared" si="510"/>
        <v>19287354660</v>
      </c>
    </row>
    <row r="669" spans="1:22">
      <c r="A669" s="1" t="s">
        <v>965</v>
      </c>
      <c r="B669" s="1" t="s">
        <v>975</v>
      </c>
      <c r="D669" s="1">
        <f t="shared" ca="1" si="511"/>
        <v>0</v>
      </c>
      <c r="E669" s="1">
        <v>6</v>
      </c>
      <c r="F669" s="1">
        <v>11</v>
      </c>
      <c r="G669" s="1" t="str">
        <f t="shared" si="502"/>
        <v>67584391027</v>
      </c>
      <c r="H669" s="1" t="str">
        <f t="shared" si="503"/>
        <v>67584391027</v>
      </c>
      <c r="I669" s="1">
        <f t="shared" si="504"/>
        <v>6</v>
      </c>
      <c r="J669" s="30" t="str">
        <f ca="1">IF(OR(M668=3,L668=2,M668=2),H669,IF(AND(INT(RAND()*2)=0,K668-H669&gt;=0),H669*(-1),H669))</f>
        <v>67584391027</v>
      </c>
      <c r="K669" s="31">
        <f t="shared" ca="1" si="512"/>
        <v>199819216511</v>
      </c>
      <c r="L669" s="29">
        <f t="shared" ca="1" si="505"/>
        <v>0</v>
      </c>
      <c r="M669" s="1">
        <f t="shared" ca="1" si="513"/>
        <v>1</v>
      </c>
      <c r="N669" s="34" t="str">
        <f t="shared" ca="1" si="506"/>
        <v>67584391027</v>
      </c>
      <c r="O669" s="37" t="s">
        <v>1397</v>
      </c>
      <c r="P669" s="1" t="str">
        <f t="shared" si="507"/>
        <v>67584391027</v>
      </c>
      <c r="Q669" s="31">
        <f t="shared" si="508"/>
        <v>67584391027</v>
      </c>
      <c r="R669" s="31">
        <f t="shared" si="500"/>
        <v>67584391027</v>
      </c>
      <c r="S669" s="1">
        <f t="shared" si="514"/>
        <v>1</v>
      </c>
      <c r="T669" s="1">
        <f t="shared" si="501"/>
        <v>6</v>
      </c>
      <c r="U669" s="1">
        <f t="shared" ca="1" si="509"/>
        <v>4</v>
      </c>
      <c r="V669" s="31" t="str">
        <f t="shared" ca="1" si="510"/>
        <v>47584391027</v>
      </c>
    </row>
    <row r="670" spans="1:22">
      <c r="A670" s="1" t="s">
        <v>966</v>
      </c>
      <c r="B670" s="1" t="s">
        <v>976</v>
      </c>
      <c r="D670" s="1">
        <f t="shared" ca="1" si="511"/>
        <v>0</v>
      </c>
      <c r="E670" s="1">
        <v>7</v>
      </c>
      <c r="F670" s="1">
        <v>11</v>
      </c>
      <c r="G670" s="1" t="str">
        <f t="shared" si="502"/>
        <v>12039846572</v>
      </c>
      <c r="H670" s="1" t="str">
        <f t="shared" si="503"/>
        <v>12039846572</v>
      </c>
      <c r="I670" s="1">
        <f t="shared" si="504"/>
        <v>1</v>
      </c>
      <c r="J670" s="30">
        <f ca="1">IF(OR(M669=3,L669=2,M669=2),H670,IF(AND(INT(RAND()*2)=0,K669-H670&gt;=0),H670*(-1),H670))</f>
        <v>-12039846572</v>
      </c>
      <c r="K670" s="31">
        <f t="shared" ca="1" si="512"/>
        <v>187779369939</v>
      </c>
      <c r="L670" s="29">
        <f t="shared" ca="1" si="505"/>
        <v>1</v>
      </c>
      <c r="M670" s="1">
        <f t="shared" ca="1" si="513"/>
        <v>2</v>
      </c>
      <c r="N670" s="34">
        <f t="shared" ca="1" si="506"/>
        <v>-12039846572</v>
      </c>
      <c r="O670" s="37" t="s">
        <v>1398</v>
      </c>
      <c r="P670" s="1" t="str">
        <f t="shared" si="507"/>
        <v>12039846572</v>
      </c>
      <c r="Q670" s="31">
        <f t="shared" si="508"/>
        <v>12039846572</v>
      </c>
      <c r="R670" s="31">
        <f t="shared" si="500"/>
        <v>12039846572</v>
      </c>
      <c r="S670" s="1">
        <f t="shared" si="514"/>
        <v>1</v>
      </c>
      <c r="T670" s="1">
        <f t="shared" si="501"/>
        <v>1</v>
      </c>
      <c r="U670" s="1">
        <f t="shared" ca="1" si="509"/>
        <v>3</v>
      </c>
      <c r="V670" s="31">
        <f t="shared" si="510"/>
        <v>12039846572</v>
      </c>
    </row>
    <row r="671" spans="1:22">
      <c r="A671" s="1" t="s">
        <v>967</v>
      </c>
      <c r="B671" s="1" t="s">
        <v>977</v>
      </c>
      <c r="D671" s="1">
        <f t="shared" ca="1" si="511"/>
        <v>0</v>
      </c>
      <c r="E671" s="1">
        <v>8</v>
      </c>
      <c r="F671" s="1">
        <v>11</v>
      </c>
      <c r="G671" s="1" t="str">
        <f t="shared" si="502"/>
        <v>90817624354</v>
      </c>
      <c r="H671" s="1" t="str">
        <f t="shared" si="503"/>
        <v>90817624354</v>
      </c>
      <c r="I671" s="1">
        <f t="shared" si="504"/>
        <v>9</v>
      </c>
      <c r="J671" s="30">
        <f ca="1">IF(OR(M670=3,L670=2),H671,IF(OR(AND(INT(RAND()*2)=0,K670-H671&gt;=0),M670&lt;=2),H671*(-1),H671))</f>
        <v>-90817624354</v>
      </c>
      <c r="K671" s="31">
        <f t="shared" ca="1" si="512"/>
        <v>96961745585</v>
      </c>
      <c r="L671" s="29">
        <f t="shared" ca="1" si="505"/>
        <v>2</v>
      </c>
      <c r="M671" s="1">
        <f t="shared" ca="1" si="513"/>
        <v>3</v>
      </c>
      <c r="N671" s="34">
        <f t="shared" ca="1" si="506"/>
        <v>-90817624354</v>
      </c>
      <c r="O671" s="37">
        <v>-90817624354</v>
      </c>
      <c r="P671" s="1" t="str">
        <f>IF(AND($I664&gt;=7,$I673&gt;=7,$I672&gt;=7),$H664,$H671)</f>
        <v>90817624354</v>
      </c>
      <c r="Q671" s="31">
        <f t="shared" si="508"/>
        <v>-90817624354</v>
      </c>
      <c r="R671" s="31">
        <f t="shared" si="500"/>
        <v>-90817624354</v>
      </c>
      <c r="S671" s="1">
        <f t="shared" si="514"/>
        <v>2</v>
      </c>
      <c r="T671" s="1">
        <f t="shared" si="501"/>
        <v>0</v>
      </c>
      <c r="U671" s="1">
        <f t="shared" ca="1" si="509"/>
        <v>4</v>
      </c>
      <c r="V671" s="31">
        <f t="shared" si="510"/>
        <v>-90817624354</v>
      </c>
    </row>
    <row r="672" spans="1:22">
      <c r="A672" s="1" t="s">
        <v>968</v>
      </c>
      <c r="B672" s="1" t="s">
        <v>978</v>
      </c>
      <c r="D672" s="1">
        <f t="shared" ca="1" si="511"/>
        <v>0</v>
      </c>
      <c r="E672" s="1">
        <v>9</v>
      </c>
      <c r="F672" s="1">
        <v>11</v>
      </c>
      <c r="G672" s="1" t="str">
        <f t="shared" si="502"/>
        <v>89706513243</v>
      </c>
      <c r="H672" s="1" t="str">
        <f t="shared" si="503"/>
        <v>89706513243</v>
      </c>
      <c r="I672" s="1">
        <f t="shared" si="504"/>
        <v>8</v>
      </c>
      <c r="J672" s="30" t="str">
        <f ca="1">IF(M671=3,H672,IF(OR(AND(INT(RAND()*2)=0,K671-H672&gt;=0),M671=2),H672*(-1),H672))</f>
        <v>89706513243</v>
      </c>
      <c r="K672" s="31">
        <f t="shared" ca="1" si="512"/>
        <v>186668258828</v>
      </c>
      <c r="L672" s="29">
        <f t="shared" ca="1" si="505"/>
        <v>0</v>
      </c>
      <c r="M672" s="1">
        <f t="shared" ca="1" si="513"/>
        <v>3</v>
      </c>
      <c r="N672" s="34" t="str">
        <f t="shared" ca="1" si="506"/>
        <v>89706513243</v>
      </c>
      <c r="O672" s="37" t="s">
        <v>1399</v>
      </c>
      <c r="P672" s="1" t="str">
        <f>IF(AND($I664&gt;=7,$I673&gt;=7,$I672&lt;7),$H664,$H672)</f>
        <v>89706513243</v>
      </c>
      <c r="Q672" s="31">
        <f t="shared" si="508"/>
        <v>-89706513243</v>
      </c>
      <c r="R672" s="31">
        <f t="shared" si="500"/>
        <v>-89706513243</v>
      </c>
      <c r="S672" s="1">
        <f t="shared" si="514"/>
        <v>3</v>
      </c>
      <c r="T672" s="1">
        <f t="shared" si="501"/>
        <v>0</v>
      </c>
      <c r="U672" s="1">
        <f t="shared" ca="1" si="509"/>
        <v>3</v>
      </c>
      <c r="V672" s="31">
        <f t="shared" si="510"/>
        <v>-89706513243</v>
      </c>
    </row>
    <row r="673" spans="1:22">
      <c r="A673" s="1" t="s">
        <v>969</v>
      </c>
      <c r="B673" s="1" t="s">
        <v>979</v>
      </c>
      <c r="D673" s="1">
        <f t="shared" ca="1" si="511"/>
        <v>0</v>
      </c>
      <c r="E673" s="1">
        <v>10</v>
      </c>
      <c r="F673" s="1">
        <v>11</v>
      </c>
      <c r="G673" s="1" t="str">
        <f t="shared" si="502"/>
        <v>56473280919</v>
      </c>
      <c r="H673" s="1" t="str">
        <f t="shared" si="503"/>
        <v>56473280919</v>
      </c>
      <c r="I673" s="1">
        <f t="shared" si="504"/>
        <v>5</v>
      </c>
      <c r="J673" s="30" t="str">
        <f ca="1">IF(M672=3,H673,IF(OR(AND(INT(RAND()*2)=0,K672-H673&gt;=0),M672=2),H673*(-1),H673))</f>
        <v>56473280919</v>
      </c>
      <c r="K673" s="31">
        <f t="shared" ca="1" si="512"/>
        <v>243141539747</v>
      </c>
      <c r="L673" s="29">
        <f t="shared" ca="1" si="505"/>
        <v>0</v>
      </c>
      <c r="M673" s="1">
        <f t="shared" ca="1" si="513"/>
        <v>3</v>
      </c>
      <c r="N673" s="34" t="str">
        <f t="shared" ca="1" si="506"/>
        <v>56473280919</v>
      </c>
      <c r="O673" s="37" t="s">
        <v>1400</v>
      </c>
      <c r="P673" s="1" t="str">
        <f>IF(AND($I664&gt;=7,$I673&lt;7),$H664,$H673)</f>
        <v>56473280919</v>
      </c>
      <c r="Q673" s="31">
        <f t="shared" si="508"/>
        <v>56473280919</v>
      </c>
      <c r="R673" s="31">
        <f t="shared" si="500"/>
        <v>56473280919</v>
      </c>
      <c r="S673" s="1">
        <f t="shared" si="514"/>
        <v>3</v>
      </c>
      <c r="T673" s="1">
        <f t="shared" si="501"/>
        <v>5</v>
      </c>
      <c r="U673" s="1">
        <f t="shared" ca="1" si="509"/>
        <v>1</v>
      </c>
      <c r="V673" s="31" t="str">
        <f t="shared" ca="1" si="510"/>
        <v>16473280919</v>
      </c>
    </row>
    <row r="674" spans="1:22">
      <c r="K674" s="31">
        <f t="shared" ca="1" si="512"/>
        <v>243141539747</v>
      </c>
      <c r="O674" s="37"/>
      <c r="Q674" s="31">
        <f>SUM(Q664:Q673)</f>
        <v>-1080460267</v>
      </c>
      <c r="R674" s="31">
        <f>SUM(R664:R673)</f>
        <v>-1080460267</v>
      </c>
      <c r="V674" s="31">
        <f ca="1">SUM(V664:V673)</f>
        <v>-125138132213</v>
      </c>
    </row>
    <row r="675" spans="1:22">
      <c r="O675" s="37"/>
    </row>
    <row r="676" spans="1:22">
      <c r="A676" s="22" t="s">
        <v>387</v>
      </c>
      <c r="F676" s="1" t="s">
        <v>451</v>
      </c>
      <c r="O676" s="37"/>
    </row>
    <row r="677" spans="1:22">
      <c r="F677" s="1">
        <f>MAX(F679:F688)</f>
        <v>12</v>
      </c>
      <c r="O677" s="37"/>
    </row>
    <row r="678" spans="1:22">
      <c r="A678" s="1" t="s">
        <v>440</v>
      </c>
      <c r="B678" s="1" t="s">
        <v>441</v>
      </c>
      <c r="C678" s="28" t="s">
        <v>340</v>
      </c>
      <c r="D678" s="1" t="s">
        <v>341</v>
      </c>
      <c r="E678" s="1" t="s">
        <v>396</v>
      </c>
      <c r="F678" s="1" t="s">
        <v>444</v>
      </c>
      <c r="G678" s="1" t="s">
        <v>337</v>
      </c>
      <c r="H678" s="1" t="s">
        <v>338</v>
      </c>
      <c r="I678" s="1" t="s">
        <v>342</v>
      </c>
      <c r="J678" s="1" t="s">
        <v>339</v>
      </c>
      <c r="K678" s="31" t="s">
        <v>343</v>
      </c>
      <c r="L678" s="27" t="s">
        <v>344</v>
      </c>
      <c r="M678" s="27" t="s">
        <v>345</v>
      </c>
      <c r="N678" s="33"/>
      <c r="O678" s="36"/>
      <c r="P678" s="17" t="s">
        <v>346</v>
      </c>
    </row>
    <row r="679" spans="1:22" ht="12.75" customHeight="1">
      <c r="A679" s="1" t="s">
        <v>980</v>
      </c>
      <c r="B679" s="1" t="s">
        <v>990</v>
      </c>
      <c r="C679" s="1">
        <v>3</v>
      </c>
      <c r="D679" s="1">
        <f ca="1">IF(C679=0,INT(RAND()*2),0)</f>
        <v>0</v>
      </c>
      <c r="E679" s="1">
        <v>1</v>
      </c>
      <c r="F679" s="1">
        <v>12</v>
      </c>
      <c r="G679" s="1" t="str">
        <f>IF(F679&gt;10,LEFT(A679&amp;B679,F679),LEFT(A679,F679))</f>
        <v>218956374006</v>
      </c>
      <c r="H679" s="1" t="str">
        <f>IF(LEFT(G679,1)="0",RIGHT(G679,LEN(G679)-1)&amp;LEFT(G679,1),G679)</f>
        <v>218956374006</v>
      </c>
      <c r="I679" s="1">
        <f>VALUE(LEFT(H679,1))</f>
        <v>2</v>
      </c>
      <c r="J679" s="1" t="str">
        <f>H679</f>
        <v>218956374006</v>
      </c>
      <c r="K679" s="31" t="str">
        <f>J679</f>
        <v>218956374006</v>
      </c>
      <c r="L679" s="29"/>
      <c r="M679" s="1">
        <f>C679</f>
        <v>3</v>
      </c>
      <c r="N679" s="34" t="str">
        <f ca="1">IF(D679=1,V679,J679)</f>
        <v>218956374006</v>
      </c>
      <c r="O679" s="37" t="s">
        <v>1401</v>
      </c>
      <c r="P679" s="1" t="str">
        <f>IF($I679&lt;7,$H679,IF($I688&lt;7,$H688,IF($I687&lt;7,$H687,$H686)))</f>
        <v>218956374006</v>
      </c>
      <c r="Q679" s="31">
        <f>IF(AND(VALUE(LEFT(P679,1))&gt;=7,S678&lt;3),P679*-1,P679*1)</f>
        <v>218956374006</v>
      </c>
      <c r="R679" s="31">
        <f t="shared" ref="R679:R688" si="515">Q679</f>
        <v>218956374006</v>
      </c>
      <c r="S679" s="1">
        <f>IF(Q679&lt;0,1,0)</f>
        <v>0</v>
      </c>
      <c r="T679" s="1">
        <f t="shared" ref="T679:T688" si="516">IF(R679&gt;=0,VALUE(LEFT(R679,1)),0)</f>
        <v>2</v>
      </c>
      <c r="U679" s="1">
        <f ca="1">INT(RAND()*4+1)</f>
        <v>4</v>
      </c>
      <c r="V679" s="31">
        <f>IF(T679&gt;=5,U679&amp;RIGHT(R679,LEN(R679)-1),R679)</f>
        <v>218956374006</v>
      </c>
    </row>
    <row r="680" spans="1:22">
      <c r="A680" s="1" t="s">
        <v>981</v>
      </c>
      <c r="B680" s="1" t="s">
        <v>991</v>
      </c>
      <c r="D680" s="1">
        <f ca="1">D679</f>
        <v>0</v>
      </c>
      <c r="E680" s="1">
        <v>2</v>
      </c>
      <c r="F680" s="1">
        <v>12</v>
      </c>
      <c r="G680" s="1" t="str">
        <f t="shared" ref="G680:G688" si="517">IF(F680&gt;10,LEFT(A680&amp;B680,F680),LEFT(A680,F680))</f>
        <v>874512930695</v>
      </c>
      <c r="H680" s="1" t="str">
        <f t="shared" ref="H680:H688" si="518">IF(LEFT(G680,1)="0",RIGHT(G680,LEN(G680)-1)&amp;LEFT(G680,1),G680)</f>
        <v>874512930695</v>
      </c>
      <c r="I680" s="1">
        <f t="shared" ref="I680:I688" si="519">VALUE(LEFT(H680,1))</f>
        <v>8</v>
      </c>
      <c r="J680" s="1" t="str">
        <f ca="1">IF(M679=3,H680,IF(L679=2,H680,IF(AND(INT(RAND()*2)=0,K679-H680&gt;=0),H680*(-1),H680)))</f>
        <v>874512930695</v>
      </c>
      <c r="K680" s="31">
        <f ca="1">K679+J680</f>
        <v>1093469304701</v>
      </c>
      <c r="L680" s="29">
        <f t="shared" ref="L680:L688" ca="1" si="520">IF(J680&lt;0,L679+1,0)</f>
        <v>0</v>
      </c>
      <c r="M680" s="1">
        <f ca="1">IF(J680&lt;0,M679+1,M679)</f>
        <v>3</v>
      </c>
      <c r="N680" s="34" t="str">
        <f t="shared" ref="N680:N688" ca="1" si="521">IF(D680=1,V680,J680)</f>
        <v>874512930695</v>
      </c>
      <c r="O680" s="37" t="s">
        <v>1402</v>
      </c>
      <c r="P680" s="1" t="str">
        <f t="shared" ref="P680:P685" si="522">$H680</f>
        <v>874512930695</v>
      </c>
      <c r="Q680" s="31">
        <f t="shared" ref="Q680:Q688" si="523">IF(AND(VALUE(LEFT(P680,1))&gt;=7,S679&lt;3),P680*-1,P680*1)</f>
        <v>-874512930695</v>
      </c>
      <c r="R680" s="31">
        <f t="shared" si="515"/>
        <v>-874512930695</v>
      </c>
      <c r="S680" s="1">
        <f>IF(Q680&lt;0,S679+1,S679)</f>
        <v>1</v>
      </c>
      <c r="T680" s="1">
        <f t="shared" si="516"/>
        <v>0</v>
      </c>
      <c r="U680" s="1">
        <f t="shared" ref="U680:U688" ca="1" si="524">INT(RAND()*4+1)</f>
        <v>3</v>
      </c>
      <c r="V680" s="31">
        <f t="shared" ref="V680:V688" si="525">IF(T680&gt;=5,U680&amp;RIGHT(R680,LEN(R680)-1),R680)</f>
        <v>-874512930695</v>
      </c>
    </row>
    <row r="681" spans="1:22">
      <c r="A681" s="1" t="s">
        <v>982</v>
      </c>
      <c r="B681" s="1" t="s">
        <v>992</v>
      </c>
      <c r="D681" s="1">
        <f t="shared" ref="D681:D688" ca="1" si="526">D680</f>
        <v>0</v>
      </c>
      <c r="E681" s="1">
        <v>3</v>
      </c>
      <c r="F681" s="1">
        <v>12</v>
      </c>
      <c r="G681" s="1" t="str">
        <f t="shared" si="517"/>
        <v>107845263939</v>
      </c>
      <c r="H681" s="1" t="str">
        <f t="shared" si="518"/>
        <v>107845263939</v>
      </c>
      <c r="I681" s="1">
        <f t="shared" si="519"/>
        <v>1</v>
      </c>
      <c r="J681" s="1" t="str">
        <f ca="1">IF(M680=3,H681,IF(L680=2,H681,IF(AND(INT(RAND()*2)=0,K680-H681&gt;=0),H681*(-1),H681)))</f>
        <v>107845263939</v>
      </c>
      <c r="K681" s="31">
        <f t="shared" ref="K681:K689" ca="1" si="527">K680+J681</f>
        <v>1201314568640</v>
      </c>
      <c r="L681" s="29">
        <f t="shared" ca="1" si="520"/>
        <v>0</v>
      </c>
      <c r="M681" s="1">
        <f t="shared" ref="M681:M688" ca="1" si="528">IF(J681&lt;0,M680+1,M680)</f>
        <v>3</v>
      </c>
      <c r="N681" s="34" t="str">
        <f t="shared" ca="1" si="521"/>
        <v>107845263939</v>
      </c>
      <c r="O681" s="37" t="s">
        <v>1403</v>
      </c>
      <c r="P681" s="1" t="str">
        <f t="shared" si="522"/>
        <v>107845263939</v>
      </c>
      <c r="Q681" s="31">
        <f t="shared" si="523"/>
        <v>107845263939</v>
      </c>
      <c r="R681" s="31">
        <f t="shared" si="515"/>
        <v>107845263939</v>
      </c>
      <c r="S681" s="1">
        <f t="shared" ref="S681:S688" si="529">IF(Q681&lt;0,S680+1,S680)</f>
        <v>1</v>
      </c>
      <c r="T681" s="1">
        <f t="shared" si="516"/>
        <v>1</v>
      </c>
      <c r="U681" s="1">
        <f t="shared" ca="1" si="524"/>
        <v>4</v>
      </c>
      <c r="V681" s="31">
        <f t="shared" si="525"/>
        <v>107845263939</v>
      </c>
    </row>
    <row r="682" spans="1:22">
      <c r="A682" s="1" t="s">
        <v>983</v>
      </c>
      <c r="B682" s="1" t="s">
        <v>993</v>
      </c>
      <c r="D682" s="1">
        <f t="shared" ca="1" si="526"/>
        <v>0</v>
      </c>
      <c r="E682" s="1">
        <v>4</v>
      </c>
      <c r="F682" s="1">
        <v>12</v>
      </c>
      <c r="G682" s="1" t="str">
        <f t="shared" si="517"/>
        <v>763401829528</v>
      </c>
      <c r="H682" s="1" t="str">
        <f t="shared" si="518"/>
        <v>763401829528</v>
      </c>
      <c r="I682" s="1">
        <f t="shared" si="519"/>
        <v>7</v>
      </c>
      <c r="J682" s="1" t="str">
        <f ca="1">IF(M681=3,H682,IF(L681=2,H682,IF(AND(INT(RAND()*2)=0,K681-H682&gt;=0),H682*(-1),H682)))</f>
        <v>763401829528</v>
      </c>
      <c r="K682" s="31">
        <f t="shared" ca="1" si="527"/>
        <v>1964716398168</v>
      </c>
      <c r="L682" s="29">
        <f t="shared" ca="1" si="520"/>
        <v>0</v>
      </c>
      <c r="M682" s="1">
        <f t="shared" ca="1" si="528"/>
        <v>3</v>
      </c>
      <c r="N682" s="34" t="str">
        <f t="shared" ca="1" si="521"/>
        <v>763401829528</v>
      </c>
      <c r="O682" s="37" t="s">
        <v>1404</v>
      </c>
      <c r="P682" s="1" t="str">
        <f t="shared" si="522"/>
        <v>763401829528</v>
      </c>
      <c r="Q682" s="31">
        <f t="shared" si="523"/>
        <v>-763401829528</v>
      </c>
      <c r="R682" s="31">
        <f t="shared" si="515"/>
        <v>-763401829528</v>
      </c>
      <c r="S682" s="1">
        <f t="shared" si="529"/>
        <v>2</v>
      </c>
      <c r="T682" s="1">
        <f t="shared" si="516"/>
        <v>0</v>
      </c>
      <c r="U682" s="1">
        <f t="shared" ca="1" si="524"/>
        <v>2</v>
      </c>
      <c r="V682" s="31">
        <f t="shared" si="525"/>
        <v>-763401829528</v>
      </c>
    </row>
    <row r="683" spans="1:22">
      <c r="A683" s="1" t="s">
        <v>984</v>
      </c>
      <c r="B683" s="1" t="s">
        <v>994</v>
      </c>
      <c r="D683" s="1">
        <f t="shared" ca="1" si="526"/>
        <v>0</v>
      </c>
      <c r="E683" s="1">
        <v>5</v>
      </c>
      <c r="F683" s="1">
        <v>12</v>
      </c>
      <c r="G683" s="1" t="str">
        <f t="shared" si="517"/>
        <v>985623041740</v>
      </c>
      <c r="H683" s="1" t="str">
        <f t="shared" si="518"/>
        <v>985623041740</v>
      </c>
      <c r="I683" s="1">
        <f t="shared" si="519"/>
        <v>9</v>
      </c>
      <c r="J683" s="30" t="str">
        <f ca="1">IF(OR(M682=3,L682=2,M682=2),H683,IF(AND(INT(RAND()*2)=0,K682-H683&gt;=0),H683*(-1),H683))</f>
        <v>985623041740</v>
      </c>
      <c r="K683" s="31">
        <f t="shared" ca="1" si="527"/>
        <v>2950339439908</v>
      </c>
      <c r="L683" s="29">
        <f t="shared" ca="1" si="520"/>
        <v>0</v>
      </c>
      <c r="M683" s="1">
        <f t="shared" ca="1" si="528"/>
        <v>3</v>
      </c>
      <c r="N683" s="34" t="str">
        <f t="shared" ca="1" si="521"/>
        <v>985623041740</v>
      </c>
      <c r="O683" s="37" t="s">
        <v>1405</v>
      </c>
      <c r="P683" s="1" t="str">
        <f t="shared" si="522"/>
        <v>985623041740</v>
      </c>
      <c r="Q683" s="31">
        <f t="shared" si="523"/>
        <v>-985623041740</v>
      </c>
      <c r="R683" s="31">
        <f t="shared" si="515"/>
        <v>-985623041740</v>
      </c>
      <c r="S683" s="1">
        <f t="shared" si="529"/>
        <v>3</v>
      </c>
      <c r="T683" s="1">
        <f t="shared" si="516"/>
        <v>0</v>
      </c>
      <c r="U683" s="1">
        <f t="shared" ca="1" si="524"/>
        <v>1</v>
      </c>
      <c r="V683" s="31">
        <f t="shared" si="525"/>
        <v>-985623041740</v>
      </c>
    </row>
    <row r="684" spans="1:22">
      <c r="A684" s="1" t="s">
        <v>985</v>
      </c>
      <c r="B684" s="1" t="s">
        <v>995</v>
      </c>
      <c r="D684" s="1">
        <f t="shared" ca="1" si="526"/>
        <v>0</v>
      </c>
      <c r="E684" s="1">
        <v>6</v>
      </c>
      <c r="F684" s="1">
        <v>12</v>
      </c>
      <c r="G684" s="1" t="str">
        <f t="shared" si="517"/>
        <v>329067485173</v>
      </c>
      <c r="H684" s="1" t="str">
        <f t="shared" si="518"/>
        <v>329067485173</v>
      </c>
      <c r="I684" s="1">
        <f t="shared" si="519"/>
        <v>3</v>
      </c>
      <c r="J684" s="30" t="str">
        <f ca="1">IF(OR(M683=3,L683=2,M683=2),H684,IF(AND(INT(RAND()*2)=0,K683-H684&gt;=0),H684*(-1),H684))</f>
        <v>329067485173</v>
      </c>
      <c r="K684" s="31">
        <f t="shared" ca="1" si="527"/>
        <v>3279406925081</v>
      </c>
      <c r="L684" s="29">
        <f t="shared" ca="1" si="520"/>
        <v>0</v>
      </c>
      <c r="M684" s="1">
        <f t="shared" ca="1" si="528"/>
        <v>3</v>
      </c>
      <c r="N684" s="34" t="str">
        <f t="shared" ca="1" si="521"/>
        <v>329067485173</v>
      </c>
      <c r="O684" s="37" t="s">
        <v>1406</v>
      </c>
      <c r="P684" s="1" t="str">
        <f t="shared" si="522"/>
        <v>329067485173</v>
      </c>
      <c r="Q684" s="31">
        <f t="shared" si="523"/>
        <v>329067485173</v>
      </c>
      <c r="R684" s="31">
        <f t="shared" si="515"/>
        <v>329067485173</v>
      </c>
      <c r="S684" s="1">
        <f t="shared" si="529"/>
        <v>3</v>
      </c>
      <c r="T684" s="1">
        <f t="shared" si="516"/>
        <v>3</v>
      </c>
      <c r="U684" s="1">
        <f t="shared" ca="1" si="524"/>
        <v>2</v>
      </c>
      <c r="V684" s="31">
        <f t="shared" si="525"/>
        <v>329067485173</v>
      </c>
    </row>
    <row r="685" spans="1:22">
      <c r="A685" s="1" t="s">
        <v>986</v>
      </c>
      <c r="B685" s="1" t="s">
        <v>996</v>
      </c>
      <c r="D685" s="1">
        <f t="shared" ca="1" si="526"/>
        <v>0</v>
      </c>
      <c r="E685" s="1">
        <v>7</v>
      </c>
      <c r="F685" s="1">
        <v>12</v>
      </c>
      <c r="G685" s="1" t="str">
        <f t="shared" si="517"/>
        <v>652390718451</v>
      </c>
      <c r="H685" s="1" t="str">
        <f t="shared" si="518"/>
        <v>652390718451</v>
      </c>
      <c r="I685" s="1">
        <f t="shared" si="519"/>
        <v>6</v>
      </c>
      <c r="J685" s="30" t="str">
        <f ca="1">IF(OR(M684=3,L684=2,M684=2),H685,IF(AND(INT(RAND()*2)=0,K684-H685&gt;=0),H685*(-1),H685))</f>
        <v>652390718451</v>
      </c>
      <c r="K685" s="31">
        <f t="shared" ca="1" si="527"/>
        <v>3931797643532</v>
      </c>
      <c r="L685" s="29">
        <f t="shared" ca="1" si="520"/>
        <v>0</v>
      </c>
      <c r="M685" s="1">
        <f t="shared" ca="1" si="528"/>
        <v>3</v>
      </c>
      <c r="N685" s="34" t="str">
        <f t="shared" ca="1" si="521"/>
        <v>652390718451</v>
      </c>
      <c r="O685" s="37" t="s">
        <v>1407</v>
      </c>
      <c r="P685" s="1" t="str">
        <f t="shared" si="522"/>
        <v>652390718451</v>
      </c>
      <c r="Q685" s="31">
        <f t="shared" si="523"/>
        <v>652390718451</v>
      </c>
      <c r="R685" s="31">
        <f t="shared" si="515"/>
        <v>652390718451</v>
      </c>
      <c r="S685" s="1">
        <f t="shared" si="529"/>
        <v>3</v>
      </c>
      <c r="T685" s="1">
        <f t="shared" si="516"/>
        <v>6</v>
      </c>
      <c r="U685" s="1">
        <f t="shared" ca="1" si="524"/>
        <v>3</v>
      </c>
      <c r="V685" s="31" t="str">
        <f t="shared" ca="1" si="525"/>
        <v>352390718451</v>
      </c>
    </row>
    <row r="686" spans="1:22">
      <c r="A686" s="1" t="s">
        <v>987</v>
      </c>
      <c r="B686" s="1" t="s">
        <v>997</v>
      </c>
      <c r="D686" s="1">
        <f t="shared" ca="1" si="526"/>
        <v>0</v>
      </c>
      <c r="E686" s="1">
        <v>8</v>
      </c>
      <c r="F686" s="1">
        <v>12</v>
      </c>
      <c r="G686" s="1" t="str">
        <f t="shared" si="517"/>
        <v>096734152884</v>
      </c>
      <c r="H686" s="1" t="str">
        <f t="shared" si="518"/>
        <v>967341528840</v>
      </c>
      <c r="I686" s="1">
        <f t="shared" si="519"/>
        <v>9</v>
      </c>
      <c r="J686" s="30" t="str">
        <f ca="1">IF(OR(M685=3,L685=2),H686,IF(OR(AND(INT(RAND()*2)=0,K685-H686&gt;=0),M685&lt;=2),H686*(-1),H686))</f>
        <v>967341528840</v>
      </c>
      <c r="K686" s="31">
        <f t="shared" ca="1" si="527"/>
        <v>4899139172372</v>
      </c>
      <c r="L686" s="29">
        <f t="shared" ca="1" si="520"/>
        <v>0</v>
      </c>
      <c r="M686" s="1">
        <f t="shared" ca="1" si="528"/>
        <v>3</v>
      </c>
      <c r="N686" s="34" t="str">
        <f t="shared" ca="1" si="521"/>
        <v>967341528840</v>
      </c>
      <c r="O686" s="37" t="s">
        <v>1408</v>
      </c>
      <c r="P686" s="1" t="str">
        <f>IF(AND($I679&gt;=7,$I688&gt;=7,$I687&gt;=7),$H679,$H686)</f>
        <v>967341528840</v>
      </c>
      <c r="Q686" s="31">
        <f t="shared" si="523"/>
        <v>967341528840</v>
      </c>
      <c r="R686" s="31">
        <f t="shared" si="515"/>
        <v>967341528840</v>
      </c>
      <c r="S686" s="1">
        <f t="shared" si="529"/>
        <v>3</v>
      </c>
      <c r="T686" s="1">
        <f t="shared" si="516"/>
        <v>9</v>
      </c>
      <c r="U686" s="1">
        <f t="shared" ca="1" si="524"/>
        <v>4</v>
      </c>
      <c r="V686" s="31" t="str">
        <f t="shared" ca="1" si="525"/>
        <v>467341528840</v>
      </c>
    </row>
    <row r="687" spans="1:22">
      <c r="A687" s="1" t="s">
        <v>988</v>
      </c>
      <c r="B687" s="1" t="s">
        <v>998</v>
      </c>
      <c r="D687" s="1">
        <f t="shared" ca="1" si="526"/>
        <v>0</v>
      </c>
      <c r="E687" s="1">
        <v>9</v>
      </c>
      <c r="F687" s="1">
        <v>12</v>
      </c>
      <c r="G687" s="1" t="str">
        <f t="shared" si="517"/>
        <v>430178596262</v>
      </c>
      <c r="H687" s="1" t="str">
        <f t="shared" si="518"/>
        <v>430178596262</v>
      </c>
      <c r="I687" s="1">
        <f t="shared" si="519"/>
        <v>4</v>
      </c>
      <c r="J687" s="30" t="str">
        <f ca="1">IF(M686=3,H687,IF(OR(AND(INT(RAND()*2)=0,K686-H687&gt;=0),M686=2),H687*(-1),H687))</f>
        <v>430178596262</v>
      </c>
      <c r="K687" s="31">
        <f t="shared" ca="1" si="527"/>
        <v>5329317768634</v>
      </c>
      <c r="L687" s="29">
        <f t="shared" ca="1" si="520"/>
        <v>0</v>
      </c>
      <c r="M687" s="1">
        <f t="shared" ca="1" si="528"/>
        <v>3</v>
      </c>
      <c r="N687" s="34" t="str">
        <f t="shared" ca="1" si="521"/>
        <v>430178596262</v>
      </c>
      <c r="O687" s="37" t="s">
        <v>1409</v>
      </c>
      <c r="P687" s="1" t="str">
        <f>IF(AND($I679&gt;=7,$I688&gt;=7,$I687&lt;7),$H679,$H687)</f>
        <v>430178596262</v>
      </c>
      <c r="Q687" s="31">
        <f t="shared" si="523"/>
        <v>430178596262</v>
      </c>
      <c r="R687" s="31">
        <f t="shared" si="515"/>
        <v>430178596262</v>
      </c>
      <c r="S687" s="1">
        <f t="shared" si="529"/>
        <v>3</v>
      </c>
      <c r="T687" s="1">
        <f t="shared" si="516"/>
        <v>4</v>
      </c>
      <c r="U687" s="1">
        <f t="shared" ca="1" si="524"/>
        <v>4</v>
      </c>
      <c r="V687" s="31">
        <f t="shared" si="525"/>
        <v>430178596262</v>
      </c>
    </row>
    <row r="688" spans="1:22">
      <c r="A688" s="1" t="s">
        <v>989</v>
      </c>
      <c r="B688" s="1" t="s">
        <v>999</v>
      </c>
      <c r="D688" s="1">
        <f t="shared" ca="1" si="526"/>
        <v>0</v>
      </c>
      <c r="E688" s="1">
        <v>10</v>
      </c>
      <c r="F688" s="1">
        <v>12</v>
      </c>
      <c r="G688" s="1" t="str">
        <f t="shared" si="517"/>
        <v>541289607317</v>
      </c>
      <c r="H688" s="1" t="str">
        <f t="shared" si="518"/>
        <v>541289607317</v>
      </c>
      <c r="I688" s="1">
        <f t="shared" si="519"/>
        <v>5</v>
      </c>
      <c r="J688" s="30" t="str">
        <f ca="1">IF(M687=3,H688,IF(OR(AND(INT(RAND()*2)=0,K687-H688&gt;=0),M687=2),H688*(-1),H688))</f>
        <v>541289607317</v>
      </c>
      <c r="K688" s="31">
        <f t="shared" ca="1" si="527"/>
        <v>5870607375951</v>
      </c>
      <c r="L688" s="29">
        <f t="shared" ca="1" si="520"/>
        <v>0</v>
      </c>
      <c r="M688" s="1">
        <f t="shared" ca="1" si="528"/>
        <v>3</v>
      </c>
      <c r="N688" s="34" t="str">
        <f t="shared" ca="1" si="521"/>
        <v>541289607317</v>
      </c>
      <c r="O688" s="37" t="s">
        <v>1410</v>
      </c>
      <c r="P688" s="1" t="str">
        <f>IF(AND($I679&gt;=7,$I688&lt;7),$H679,$H688)</f>
        <v>541289607317</v>
      </c>
      <c r="Q688" s="31">
        <f t="shared" si="523"/>
        <v>541289607317</v>
      </c>
      <c r="R688" s="31">
        <f t="shared" si="515"/>
        <v>541289607317</v>
      </c>
      <c r="S688" s="1">
        <f t="shared" si="529"/>
        <v>3</v>
      </c>
      <c r="T688" s="1">
        <f t="shared" si="516"/>
        <v>5</v>
      </c>
      <c r="U688" s="1">
        <f t="shared" ca="1" si="524"/>
        <v>2</v>
      </c>
      <c r="V688" s="31" t="str">
        <f t="shared" ca="1" si="525"/>
        <v>241289607317</v>
      </c>
    </row>
    <row r="689" spans="1:22">
      <c r="D689" s="1">
        <f ca="1">SUM(D679:D688)</f>
        <v>0</v>
      </c>
      <c r="K689" s="31">
        <f t="shared" ca="1" si="527"/>
        <v>5870607375951</v>
      </c>
      <c r="O689" s="37"/>
      <c r="Q689" s="31">
        <f>SUM(Q679:Q688)</f>
        <v>623531772025</v>
      </c>
      <c r="R689" s="31">
        <f>SUM(R679:R688)</f>
        <v>623531772025</v>
      </c>
      <c r="V689" s="31">
        <f ca="1">SUM(V679:V688)</f>
        <v>-1537490082583</v>
      </c>
    </row>
    <row r="690" spans="1:22">
      <c r="O690" s="37"/>
    </row>
    <row r="691" spans="1:22">
      <c r="A691" s="22" t="s">
        <v>388</v>
      </c>
      <c r="F691" s="1" t="s">
        <v>451</v>
      </c>
      <c r="O691" s="37"/>
    </row>
    <row r="692" spans="1:22">
      <c r="F692" s="1">
        <f>MAX(F694:F703)</f>
        <v>12</v>
      </c>
      <c r="O692" s="37"/>
    </row>
    <row r="693" spans="1:22">
      <c r="A693" s="1" t="s">
        <v>440</v>
      </c>
      <c r="B693" s="1" t="s">
        <v>441</v>
      </c>
      <c r="E693" s="1" t="s">
        <v>396</v>
      </c>
      <c r="F693" s="1" t="s">
        <v>444</v>
      </c>
      <c r="G693" s="1" t="s">
        <v>337</v>
      </c>
      <c r="H693" s="1" t="s">
        <v>338</v>
      </c>
      <c r="I693" s="1" t="s">
        <v>342</v>
      </c>
      <c r="J693" s="1" t="s">
        <v>339</v>
      </c>
      <c r="K693" s="31" t="s">
        <v>343</v>
      </c>
      <c r="L693" s="27" t="s">
        <v>344</v>
      </c>
      <c r="M693" s="27" t="s">
        <v>345</v>
      </c>
      <c r="N693" s="33"/>
      <c r="O693" s="36"/>
      <c r="P693" s="17" t="s">
        <v>346</v>
      </c>
    </row>
    <row r="694" spans="1:22">
      <c r="A694" s="1" t="s">
        <v>1000</v>
      </c>
      <c r="B694" s="1" t="s">
        <v>1010</v>
      </c>
      <c r="C694" s="1">
        <f ca="1">IF(INT(RAND()*2)=0,0,3)</f>
        <v>0</v>
      </c>
      <c r="D694" s="1">
        <f ca="1">IF(AND(C694=0,D689=0),INT(RAND()*2),0)</f>
        <v>1</v>
      </c>
      <c r="E694" s="1">
        <v>1</v>
      </c>
      <c r="F694" s="1">
        <v>12</v>
      </c>
      <c r="G694" s="1" t="str">
        <f>IF(F694&gt;10,LEFT(A694&amp;B694,F694),LEFT(A694,F694))</f>
        <v>692873401561</v>
      </c>
      <c r="H694" s="1" t="str">
        <f>IF(LEFT(G694,1)="0",RIGHT(G694,LEN(G694)-1)&amp;LEFT(G694,1),G694)</f>
        <v>692873401561</v>
      </c>
      <c r="I694" s="1">
        <f>VALUE(LEFT(H694,1))</f>
        <v>6</v>
      </c>
      <c r="J694" s="1" t="str">
        <f>H694</f>
        <v>692873401561</v>
      </c>
      <c r="K694" s="31" t="str">
        <f>J694</f>
        <v>692873401561</v>
      </c>
      <c r="L694" s="29"/>
      <c r="M694" s="1">
        <f ca="1">C694</f>
        <v>0</v>
      </c>
      <c r="N694" s="34" t="str">
        <f ca="1">IF(D694=1,V694,J694)</f>
        <v>492873401561</v>
      </c>
      <c r="O694" s="37" t="s">
        <v>1411</v>
      </c>
      <c r="P694" s="1" t="str">
        <f>IF($I694&lt;7,$H694,IF($I703&lt;7,$H703,IF($I702&lt;7,$H702,$H701)))</f>
        <v>692873401561</v>
      </c>
      <c r="Q694" s="31">
        <f>IF(AND(VALUE(LEFT(P694,1))&gt;=7,S693&lt;3),P694*-1,P694*1)</f>
        <v>692873401561</v>
      </c>
      <c r="R694" s="31">
        <f t="shared" ref="R694:R703" si="530">Q694</f>
        <v>692873401561</v>
      </c>
      <c r="S694" s="1">
        <f>IF(Q694&lt;0,1,0)</f>
        <v>0</v>
      </c>
      <c r="T694" s="1">
        <f t="shared" ref="T694:T703" si="531">IF(R694&gt;=0,VALUE(LEFT(R694,1)),0)</f>
        <v>6</v>
      </c>
      <c r="U694" s="1">
        <f ca="1">INT(RAND()*4+1)</f>
        <v>4</v>
      </c>
      <c r="V694" s="31" t="str">
        <f ca="1">IF(T694&gt;=5,U694&amp;RIGHT(R694,LEN(R694)-1),R694)</f>
        <v>492873401561</v>
      </c>
    </row>
    <row r="695" spans="1:22">
      <c r="A695" s="1" t="s">
        <v>1001</v>
      </c>
      <c r="B695" s="1" t="s">
        <v>1011</v>
      </c>
      <c r="D695" s="1">
        <f ca="1">D694</f>
        <v>1</v>
      </c>
      <c r="E695" s="1">
        <v>2</v>
      </c>
      <c r="F695" s="1">
        <v>12</v>
      </c>
      <c r="G695" s="1" t="str">
        <f t="shared" ref="G695:G703" si="532">IF(F695&gt;10,LEFT(A695&amp;B695,F695),LEFT(A695,F695))</f>
        <v>147328956050</v>
      </c>
      <c r="H695" s="1" t="str">
        <f t="shared" ref="H695:H703" si="533">IF(LEFT(G695,1)="0",RIGHT(G695,LEN(G695)-1)&amp;LEFT(G695,1),G695)</f>
        <v>147328956050</v>
      </c>
      <c r="I695" s="1">
        <f t="shared" ref="I695:I703" si="534">VALUE(LEFT(H695,1))</f>
        <v>1</v>
      </c>
      <c r="J695" s="1" t="str">
        <f ca="1">IF(M694=3,H695,IF(L694=2,H695,IF(AND(INT(RAND()*2)=0,K694-H695&gt;=0),H695*(-1),H695)))</f>
        <v>147328956050</v>
      </c>
      <c r="K695" s="31">
        <f ca="1">K694+J695</f>
        <v>840202357611</v>
      </c>
      <c r="L695" s="29">
        <f t="shared" ref="L695:L703" ca="1" si="535">IF(J695&lt;0,L694+1,0)</f>
        <v>0</v>
      </c>
      <c r="M695" s="1">
        <f ca="1">IF(J695&lt;0,M694+1,M694)</f>
        <v>0</v>
      </c>
      <c r="N695" s="34">
        <f t="shared" ref="N695:N703" ca="1" si="536">IF(D695=1,V695,J695)</f>
        <v>147328956050</v>
      </c>
      <c r="O695" s="37">
        <v>147328956050</v>
      </c>
      <c r="P695" s="1" t="str">
        <f t="shared" ref="P695:P700" si="537">$H695</f>
        <v>147328956050</v>
      </c>
      <c r="Q695" s="31">
        <f t="shared" ref="Q695:Q703" si="538">IF(AND(VALUE(LEFT(P695,1))&gt;=7,S694&lt;3),P695*-1,P695*1)</f>
        <v>147328956050</v>
      </c>
      <c r="R695" s="31">
        <f t="shared" si="530"/>
        <v>147328956050</v>
      </c>
      <c r="S695" s="1">
        <f>IF(Q695&lt;0,S694+1,S694)</f>
        <v>0</v>
      </c>
      <c r="T695" s="1">
        <f t="shared" si="531"/>
        <v>1</v>
      </c>
      <c r="U695" s="1">
        <f t="shared" ref="U695:U703" ca="1" si="539">INT(RAND()*4+1)</f>
        <v>2</v>
      </c>
      <c r="V695" s="31">
        <f t="shared" ref="V695:V703" si="540">IF(T695&gt;=5,U695&amp;RIGHT(R695,LEN(R695)-1),R695)</f>
        <v>147328956050</v>
      </c>
    </row>
    <row r="696" spans="1:22">
      <c r="A696" s="1" t="s">
        <v>1002</v>
      </c>
      <c r="B696" s="1" t="s">
        <v>1012</v>
      </c>
      <c r="D696" s="1">
        <f t="shared" ref="D696:D703" ca="1" si="541">D695</f>
        <v>1</v>
      </c>
      <c r="E696" s="1">
        <v>3</v>
      </c>
      <c r="F696" s="1">
        <v>12</v>
      </c>
      <c r="G696" s="1" t="str">
        <f t="shared" si="532"/>
        <v>470651289338</v>
      </c>
      <c r="H696" s="1" t="str">
        <f t="shared" si="533"/>
        <v>470651289338</v>
      </c>
      <c r="I696" s="1">
        <f t="shared" si="534"/>
        <v>4</v>
      </c>
      <c r="J696" s="1" t="str">
        <f ca="1">IF(M695=3,H696,IF(L695=2,H696,IF(AND(INT(RAND()*2)=0,K695-H696&gt;=0),H696*(-1),H696)))</f>
        <v>470651289338</v>
      </c>
      <c r="K696" s="31">
        <f t="shared" ref="K696:K704" ca="1" si="542">K695+J696</f>
        <v>1310853646949</v>
      </c>
      <c r="L696" s="29">
        <f t="shared" ca="1" si="535"/>
        <v>0</v>
      </c>
      <c r="M696" s="1">
        <f t="shared" ref="M696:M703" ca="1" si="543">IF(J696&lt;0,M695+1,M695)</f>
        <v>0</v>
      </c>
      <c r="N696" s="34">
        <f t="shared" ca="1" si="536"/>
        <v>470651289338</v>
      </c>
      <c r="O696" s="37">
        <v>470651289338</v>
      </c>
      <c r="P696" s="1" t="str">
        <f t="shared" si="537"/>
        <v>470651289338</v>
      </c>
      <c r="Q696" s="31">
        <f t="shared" si="538"/>
        <v>470651289338</v>
      </c>
      <c r="R696" s="31">
        <f t="shared" si="530"/>
        <v>470651289338</v>
      </c>
      <c r="S696" s="1">
        <f t="shared" ref="S696:S703" si="544">IF(Q696&lt;0,S695+1,S695)</f>
        <v>0</v>
      </c>
      <c r="T696" s="1">
        <f t="shared" si="531"/>
        <v>4</v>
      </c>
      <c r="U696" s="1">
        <f t="shared" ca="1" si="539"/>
        <v>2</v>
      </c>
      <c r="V696" s="31">
        <f t="shared" si="540"/>
        <v>470651289338</v>
      </c>
    </row>
    <row r="697" spans="1:22">
      <c r="A697" s="1" t="s">
        <v>1003</v>
      </c>
      <c r="B697" s="1" t="s">
        <v>1013</v>
      </c>
      <c r="D697" s="1">
        <f t="shared" ca="1" si="541"/>
        <v>1</v>
      </c>
      <c r="E697" s="1">
        <v>4</v>
      </c>
      <c r="F697" s="1">
        <v>12</v>
      </c>
      <c r="G697" s="1" t="str">
        <f t="shared" si="532"/>
        <v>581762390416</v>
      </c>
      <c r="H697" s="1" t="str">
        <f t="shared" si="533"/>
        <v>581762390416</v>
      </c>
      <c r="I697" s="1">
        <f t="shared" si="534"/>
        <v>5</v>
      </c>
      <c r="J697" s="1">
        <f ca="1">IF(M696=3,H697,IF(L696=2,H697,IF(AND(INT(RAND()*2)=0,K696-H697&gt;=0),H697*(-1),H697)))</f>
        <v>-581762390416</v>
      </c>
      <c r="K697" s="31">
        <f t="shared" ca="1" si="542"/>
        <v>729091256533</v>
      </c>
      <c r="L697" s="29">
        <f t="shared" ca="1" si="535"/>
        <v>1</v>
      </c>
      <c r="M697" s="1">
        <f t="shared" ca="1" si="543"/>
        <v>1</v>
      </c>
      <c r="N697" s="34" t="str">
        <f t="shared" ca="1" si="536"/>
        <v>381762390416</v>
      </c>
      <c r="O697" s="37" t="s">
        <v>1412</v>
      </c>
      <c r="P697" s="1" t="str">
        <f t="shared" si="537"/>
        <v>581762390416</v>
      </c>
      <c r="Q697" s="31">
        <f t="shared" si="538"/>
        <v>581762390416</v>
      </c>
      <c r="R697" s="31">
        <f t="shared" si="530"/>
        <v>581762390416</v>
      </c>
      <c r="S697" s="1">
        <f t="shared" si="544"/>
        <v>0</v>
      </c>
      <c r="T697" s="1">
        <f t="shared" si="531"/>
        <v>5</v>
      </c>
      <c r="U697" s="1">
        <f t="shared" ca="1" si="539"/>
        <v>3</v>
      </c>
      <c r="V697" s="31" t="str">
        <f t="shared" ca="1" si="540"/>
        <v>381762390416</v>
      </c>
    </row>
    <row r="698" spans="1:22">
      <c r="A698" s="1" t="s">
        <v>1004</v>
      </c>
      <c r="B698" s="1" t="s">
        <v>1014</v>
      </c>
      <c r="D698" s="1">
        <f t="shared" ca="1" si="541"/>
        <v>1</v>
      </c>
      <c r="E698" s="1">
        <v>5</v>
      </c>
      <c r="F698" s="1">
        <v>12</v>
      </c>
      <c r="G698" s="1" t="str">
        <f t="shared" si="532"/>
        <v>925106734894</v>
      </c>
      <c r="H698" s="1" t="str">
        <f t="shared" si="533"/>
        <v>925106734894</v>
      </c>
      <c r="I698" s="1">
        <f t="shared" si="534"/>
        <v>9</v>
      </c>
      <c r="J698" s="30" t="str">
        <f ca="1">IF(OR(M697=3,L697=2,M697=2),H698,IF(AND(INT(RAND()*2)=0,K697-H698&gt;=0),H698*(-1),H698))</f>
        <v>925106734894</v>
      </c>
      <c r="K698" s="31">
        <f t="shared" ca="1" si="542"/>
        <v>1654197991427</v>
      </c>
      <c r="L698" s="29">
        <f t="shared" ca="1" si="535"/>
        <v>0</v>
      </c>
      <c r="M698" s="1">
        <f t="shared" ca="1" si="543"/>
        <v>1</v>
      </c>
      <c r="N698" s="34">
        <f t="shared" ca="1" si="536"/>
        <v>-925106734894</v>
      </c>
      <c r="O698" s="37">
        <v>-925106734894</v>
      </c>
      <c r="P698" s="1" t="str">
        <f t="shared" si="537"/>
        <v>925106734894</v>
      </c>
      <c r="Q698" s="31">
        <f t="shared" si="538"/>
        <v>-925106734894</v>
      </c>
      <c r="R698" s="31">
        <f t="shared" si="530"/>
        <v>-925106734894</v>
      </c>
      <c r="S698" s="1">
        <f t="shared" si="544"/>
        <v>1</v>
      </c>
      <c r="T698" s="1">
        <f t="shared" si="531"/>
        <v>0</v>
      </c>
      <c r="U698" s="1">
        <f t="shared" ca="1" si="539"/>
        <v>3</v>
      </c>
      <c r="V698" s="31">
        <f t="shared" si="540"/>
        <v>-925106734894</v>
      </c>
    </row>
    <row r="699" spans="1:22">
      <c r="A699" s="1" t="s">
        <v>1005</v>
      </c>
      <c r="B699" s="1" t="s">
        <v>1015</v>
      </c>
      <c r="D699" s="1">
        <f t="shared" ca="1" si="541"/>
        <v>1</v>
      </c>
      <c r="E699" s="1">
        <v>6</v>
      </c>
      <c r="F699" s="1">
        <v>12</v>
      </c>
      <c r="G699" s="1" t="str">
        <f t="shared" si="532"/>
        <v>814095623783</v>
      </c>
      <c r="H699" s="1" t="str">
        <f t="shared" si="533"/>
        <v>814095623783</v>
      </c>
      <c r="I699" s="1">
        <f t="shared" si="534"/>
        <v>8</v>
      </c>
      <c r="J699" s="30">
        <f ca="1">IF(OR(M698=3,L698=2,M698=2),H699,IF(AND(INT(RAND()*2)=0,K698-H699&gt;=0),H699*(-1),H699))</f>
        <v>-814095623783</v>
      </c>
      <c r="K699" s="31">
        <f t="shared" ca="1" si="542"/>
        <v>840102367644</v>
      </c>
      <c r="L699" s="29">
        <f t="shared" ca="1" si="535"/>
        <v>1</v>
      </c>
      <c r="M699" s="1">
        <f t="shared" ca="1" si="543"/>
        <v>2</v>
      </c>
      <c r="N699" s="34">
        <f t="shared" ca="1" si="536"/>
        <v>-814095623783</v>
      </c>
      <c r="O699" s="37">
        <v>-814095623783</v>
      </c>
      <c r="P699" s="1" t="str">
        <f t="shared" si="537"/>
        <v>814095623783</v>
      </c>
      <c r="Q699" s="31">
        <f t="shared" si="538"/>
        <v>-814095623783</v>
      </c>
      <c r="R699" s="31">
        <f t="shared" si="530"/>
        <v>-814095623783</v>
      </c>
      <c r="S699" s="1">
        <f t="shared" si="544"/>
        <v>2</v>
      </c>
      <c r="T699" s="1">
        <f t="shared" si="531"/>
        <v>0</v>
      </c>
      <c r="U699" s="1">
        <f t="shared" ca="1" si="539"/>
        <v>4</v>
      </c>
      <c r="V699" s="31">
        <f t="shared" si="540"/>
        <v>-814095623783</v>
      </c>
    </row>
    <row r="700" spans="1:22">
      <c r="A700" s="1" t="s">
        <v>1006</v>
      </c>
      <c r="B700" s="1" t="s">
        <v>1016</v>
      </c>
      <c r="D700" s="1">
        <f t="shared" ca="1" si="541"/>
        <v>1</v>
      </c>
      <c r="E700" s="1">
        <v>7</v>
      </c>
      <c r="F700" s="1">
        <v>12</v>
      </c>
      <c r="G700" s="1" t="str">
        <f t="shared" si="532"/>
        <v>258439067105</v>
      </c>
      <c r="H700" s="1" t="str">
        <f t="shared" si="533"/>
        <v>258439067105</v>
      </c>
      <c r="I700" s="1">
        <f t="shared" si="534"/>
        <v>2</v>
      </c>
      <c r="J700" s="30" t="str">
        <f ca="1">IF(OR(M699=3,L699=2,M699=2),H700,IF(AND(INT(RAND()*2)=0,K699-H700&gt;=0),H700*(-1),H700))</f>
        <v>258439067105</v>
      </c>
      <c r="K700" s="31">
        <f t="shared" ca="1" si="542"/>
        <v>1098541434749</v>
      </c>
      <c r="L700" s="29">
        <f t="shared" ca="1" si="535"/>
        <v>0</v>
      </c>
      <c r="M700" s="1">
        <f t="shared" ca="1" si="543"/>
        <v>2</v>
      </c>
      <c r="N700" s="34">
        <f t="shared" ca="1" si="536"/>
        <v>258439067105</v>
      </c>
      <c r="O700" s="37">
        <v>258439067105</v>
      </c>
      <c r="P700" s="1" t="str">
        <f t="shared" si="537"/>
        <v>258439067105</v>
      </c>
      <c r="Q700" s="31">
        <f t="shared" si="538"/>
        <v>258439067105</v>
      </c>
      <c r="R700" s="31">
        <f t="shared" si="530"/>
        <v>258439067105</v>
      </c>
      <c r="S700" s="1">
        <f t="shared" si="544"/>
        <v>2</v>
      </c>
      <c r="T700" s="1">
        <f t="shared" si="531"/>
        <v>2</v>
      </c>
      <c r="U700" s="1">
        <f t="shared" ca="1" si="539"/>
        <v>2</v>
      </c>
      <c r="V700" s="31">
        <f t="shared" si="540"/>
        <v>258439067105</v>
      </c>
    </row>
    <row r="701" spans="1:22">
      <c r="A701" s="1" t="s">
        <v>1007</v>
      </c>
      <c r="B701" s="1" t="s">
        <v>1017</v>
      </c>
      <c r="D701" s="1">
        <f t="shared" ca="1" si="541"/>
        <v>1</v>
      </c>
      <c r="E701" s="1">
        <v>8</v>
      </c>
      <c r="F701" s="1">
        <v>12</v>
      </c>
      <c r="G701" s="1" t="str">
        <f t="shared" si="532"/>
        <v>703984512627</v>
      </c>
      <c r="H701" s="1" t="str">
        <f t="shared" si="533"/>
        <v>703984512627</v>
      </c>
      <c r="I701" s="1">
        <f t="shared" si="534"/>
        <v>7</v>
      </c>
      <c r="J701" s="30">
        <f ca="1">IF(OR(M700=3,L700=2),H701,IF(OR(AND(INT(RAND()*2)=0,K700-H701&gt;=0),M700&lt;=2),H701*(-1),H701))</f>
        <v>-703984512627</v>
      </c>
      <c r="K701" s="31">
        <f t="shared" ca="1" si="542"/>
        <v>394556922122</v>
      </c>
      <c r="L701" s="29">
        <f t="shared" ca="1" si="535"/>
        <v>1</v>
      </c>
      <c r="M701" s="1">
        <f t="shared" ca="1" si="543"/>
        <v>3</v>
      </c>
      <c r="N701" s="34">
        <f t="shared" ca="1" si="536"/>
        <v>-703984512627</v>
      </c>
      <c r="O701" s="37">
        <v>-703984512627</v>
      </c>
      <c r="P701" s="1" t="str">
        <f>IF(AND($I694&gt;=7,$I703&gt;=7,$I702&gt;=7),$H694,$H701)</f>
        <v>703984512627</v>
      </c>
      <c r="Q701" s="31">
        <f t="shared" si="538"/>
        <v>-703984512627</v>
      </c>
      <c r="R701" s="31">
        <f t="shared" si="530"/>
        <v>-703984512627</v>
      </c>
      <c r="S701" s="1">
        <f t="shared" si="544"/>
        <v>3</v>
      </c>
      <c r="T701" s="1">
        <f t="shared" si="531"/>
        <v>0</v>
      </c>
      <c r="U701" s="1">
        <f t="shared" ca="1" si="539"/>
        <v>1</v>
      </c>
      <c r="V701" s="31">
        <f t="shared" si="540"/>
        <v>-703984512627</v>
      </c>
    </row>
    <row r="702" spans="1:22">
      <c r="A702" s="1" t="s">
        <v>1008</v>
      </c>
      <c r="B702" s="1" t="s">
        <v>1018</v>
      </c>
      <c r="D702" s="1">
        <f t="shared" ca="1" si="541"/>
        <v>1</v>
      </c>
      <c r="E702" s="1">
        <v>9</v>
      </c>
      <c r="F702" s="1">
        <v>12</v>
      </c>
      <c r="G702" s="1" t="str">
        <f t="shared" si="532"/>
        <v>036217845972</v>
      </c>
      <c r="H702" s="1" t="str">
        <f t="shared" si="533"/>
        <v>362178459720</v>
      </c>
      <c r="I702" s="1">
        <f t="shared" si="534"/>
        <v>3</v>
      </c>
      <c r="J702" s="30" t="str">
        <f ca="1">IF(M701=3,H702,IF(OR(AND(INT(RAND()*2)=0,K701-H702&gt;=0),M701=2),H702*(-1),H702))</f>
        <v>362178459720</v>
      </c>
      <c r="K702" s="31">
        <f t="shared" ca="1" si="542"/>
        <v>756735381842</v>
      </c>
      <c r="L702" s="29">
        <f t="shared" ca="1" si="535"/>
        <v>0</v>
      </c>
      <c r="M702" s="1">
        <f t="shared" ca="1" si="543"/>
        <v>3</v>
      </c>
      <c r="N702" s="34">
        <f t="shared" ca="1" si="536"/>
        <v>362178459720</v>
      </c>
      <c r="O702" s="37">
        <v>362178459720</v>
      </c>
      <c r="P702" s="1" t="str">
        <f>IF(AND($I694&gt;=7,$I703&gt;=7,$I702&lt;7),$H694,$H702)</f>
        <v>362178459720</v>
      </c>
      <c r="Q702" s="31">
        <f t="shared" si="538"/>
        <v>362178459720</v>
      </c>
      <c r="R702" s="31">
        <f t="shared" si="530"/>
        <v>362178459720</v>
      </c>
      <c r="S702" s="1">
        <f t="shared" si="544"/>
        <v>3</v>
      </c>
      <c r="T702" s="1">
        <f t="shared" si="531"/>
        <v>3</v>
      </c>
      <c r="U702" s="1">
        <f t="shared" ca="1" si="539"/>
        <v>2</v>
      </c>
      <c r="V702" s="31">
        <f t="shared" si="540"/>
        <v>362178459720</v>
      </c>
    </row>
    <row r="703" spans="1:22">
      <c r="A703" s="1" t="s">
        <v>1009</v>
      </c>
      <c r="B703" s="1" t="s">
        <v>1019</v>
      </c>
      <c r="D703" s="1">
        <f t="shared" ca="1" si="541"/>
        <v>1</v>
      </c>
      <c r="E703" s="1">
        <v>10</v>
      </c>
      <c r="F703" s="1">
        <v>12</v>
      </c>
      <c r="G703" s="1" t="str">
        <f t="shared" si="532"/>
        <v>369540178249</v>
      </c>
      <c r="H703" s="1" t="str">
        <f t="shared" si="533"/>
        <v>369540178249</v>
      </c>
      <c r="I703" s="1">
        <f t="shared" si="534"/>
        <v>3</v>
      </c>
      <c r="J703" s="30" t="str">
        <f ca="1">IF(M702=3,H703,IF(OR(AND(INT(RAND()*2)=0,K702-H703&gt;=0),M702=2),H703*(-1),H703))</f>
        <v>369540178249</v>
      </c>
      <c r="K703" s="31">
        <f t="shared" ca="1" si="542"/>
        <v>1126275560091</v>
      </c>
      <c r="L703" s="29">
        <f t="shared" ca="1" si="535"/>
        <v>0</v>
      </c>
      <c r="M703" s="1">
        <f t="shared" ca="1" si="543"/>
        <v>3</v>
      </c>
      <c r="N703" s="34">
        <f t="shared" ca="1" si="536"/>
        <v>369540178249</v>
      </c>
      <c r="O703" s="37">
        <v>369540178249</v>
      </c>
      <c r="P703" s="1" t="str">
        <f>IF(AND($I694&gt;=7,$I703&lt;7),$H694,$H703)</f>
        <v>369540178249</v>
      </c>
      <c r="Q703" s="31">
        <f t="shared" si="538"/>
        <v>369540178249</v>
      </c>
      <c r="R703" s="31">
        <f t="shared" si="530"/>
        <v>369540178249</v>
      </c>
      <c r="S703" s="1">
        <f t="shared" si="544"/>
        <v>3</v>
      </c>
      <c r="T703" s="1">
        <f t="shared" si="531"/>
        <v>3</v>
      </c>
      <c r="U703" s="1">
        <f t="shared" ca="1" si="539"/>
        <v>2</v>
      </c>
      <c r="V703" s="31">
        <f t="shared" si="540"/>
        <v>369540178249</v>
      </c>
    </row>
    <row r="704" spans="1:22">
      <c r="D704" s="1">
        <f ca="1">SUM(D694:D703)+D689</f>
        <v>10</v>
      </c>
      <c r="K704" s="31">
        <f t="shared" ca="1" si="542"/>
        <v>1126275560091</v>
      </c>
      <c r="O704" s="37"/>
      <c r="Q704" s="31">
        <f>SUM(Q694:Q703)</f>
        <v>439586871135</v>
      </c>
      <c r="R704" s="31">
        <f>SUM(R694:R703)</f>
        <v>439586871135</v>
      </c>
      <c r="V704" s="31">
        <f ca="1">SUM(V694:V703)</f>
        <v>-835048920842</v>
      </c>
    </row>
    <row r="705" spans="1:22">
      <c r="O705" s="37"/>
    </row>
    <row r="706" spans="1:22">
      <c r="A706" s="22" t="s">
        <v>389</v>
      </c>
      <c r="F706" s="1" t="s">
        <v>451</v>
      </c>
      <c r="O706" s="37"/>
    </row>
    <row r="707" spans="1:22">
      <c r="F707" s="1">
        <f>MAX(F709:F718)</f>
        <v>12</v>
      </c>
      <c r="O707" s="37"/>
    </row>
    <row r="708" spans="1:22">
      <c r="A708" s="1" t="s">
        <v>440</v>
      </c>
      <c r="B708" s="1" t="s">
        <v>441</v>
      </c>
      <c r="E708" s="1" t="s">
        <v>396</v>
      </c>
      <c r="F708" s="1" t="s">
        <v>444</v>
      </c>
      <c r="G708" s="1" t="s">
        <v>337</v>
      </c>
      <c r="H708" s="1" t="s">
        <v>338</v>
      </c>
      <c r="I708" s="1" t="s">
        <v>342</v>
      </c>
      <c r="J708" s="1" t="s">
        <v>339</v>
      </c>
      <c r="K708" s="31" t="s">
        <v>343</v>
      </c>
      <c r="L708" s="27" t="s">
        <v>344</v>
      </c>
      <c r="M708" s="27" t="s">
        <v>345</v>
      </c>
      <c r="N708" s="33"/>
      <c r="O708" s="36"/>
      <c r="P708" s="17" t="s">
        <v>346</v>
      </c>
    </row>
    <row r="709" spans="1:22">
      <c r="A709" s="1" t="s">
        <v>1020</v>
      </c>
      <c r="B709" s="1" t="s">
        <v>1030</v>
      </c>
      <c r="C709" s="1">
        <f ca="1">IF(C694=3,0,3)</f>
        <v>3</v>
      </c>
      <c r="D709" s="1">
        <f ca="1">IF(AND(C709=0,D704=0),INT(RAND()*2),0)</f>
        <v>0</v>
      </c>
      <c r="E709" s="1">
        <v>1</v>
      </c>
      <c r="F709" s="1">
        <v>12</v>
      </c>
      <c r="G709" s="1" t="str">
        <f>IF(F709&gt;10,LEFT(A709&amp;B709,F709),LEFT(A709,F709))</f>
        <v>607328419596</v>
      </c>
      <c r="H709" s="1" t="str">
        <f>IF(LEFT(G709,1)="0",RIGHT(G709,LEN(G709)-1)&amp;LEFT(G709,1),G709)</f>
        <v>607328419596</v>
      </c>
      <c r="I709" s="1">
        <f>VALUE(LEFT(H709,1))</f>
        <v>6</v>
      </c>
      <c r="J709" s="1" t="str">
        <f>H709</f>
        <v>607328419596</v>
      </c>
      <c r="K709" s="31" t="str">
        <f>J709</f>
        <v>607328419596</v>
      </c>
      <c r="L709" s="29"/>
      <c r="M709" s="1">
        <f ca="1">C709</f>
        <v>3</v>
      </c>
      <c r="N709" s="34" t="str">
        <f ca="1">IF(D709=1,V709,J709)</f>
        <v>607328419596</v>
      </c>
      <c r="O709" s="37" t="s">
        <v>1413</v>
      </c>
      <c r="P709" s="1" t="str">
        <f>IF($I709&lt;7,$H709,IF($I718&lt;7,$H718,IF($I717&lt;7,$H717,$H716)))</f>
        <v>607328419596</v>
      </c>
      <c r="Q709" s="31">
        <f>IF(AND(VALUE(LEFT(P709,1))&gt;=7,S708&lt;3),P709*-1,P709*1)</f>
        <v>607328419596</v>
      </c>
      <c r="R709" s="31">
        <f t="shared" ref="R709:R718" si="545">Q709</f>
        <v>607328419596</v>
      </c>
      <c r="S709" s="1">
        <f>IF(Q709&lt;0,1,0)</f>
        <v>0</v>
      </c>
      <c r="T709" s="1">
        <f t="shared" ref="T709:T718" si="546">IF(R709&gt;=0,VALUE(LEFT(R709,1)),0)</f>
        <v>6</v>
      </c>
      <c r="U709" s="1">
        <f ca="1">INT(RAND()*4+1)</f>
        <v>4</v>
      </c>
      <c r="V709" s="31" t="str">
        <f ca="1">IF(T709&gt;=5,U709&amp;RIGHT(R709,LEN(R709)-1),R709)</f>
        <v>407328419596</v>
      </c>
    </row>
    <row r="710" spans="1:22">
      <c r="A710" s="1" t="s">
        <v>1021</v>
      </c>
      <c r="B710" s="1" t="s">
        <v>1031</v>
      </c>
      <c r="D710" s="1">
        <f ca="1">D709</f>
        <v>0</v>
      </c>
      <c r="E710" s="1">
        <v>2</v>
      </c>
      <c r="F710" s="1">
        <v>12</v>
      </c>
      <c r="G710" s="1" t="str">
        <f t="shared" ref="G710:G718" si="547">IF(F710&gt;10,LEFT(A710&amp;B710,F710),LEFT(A710,F710))</f>
        <v>596217308463</v>
      </c>
      <c r="H710" s="1" t="str">
        <f t="shared" ref="H710:H718" si="548">IF(LEFT(G710,1)="0",RIGHT(G710,LEN(G710)-1)&amp;LEFT(G710,1),G710)</f>
        <v>596217308463</v>
      </c>
      <c r="I710" s="1">
        <f t="shared" ref="I710:I718" si="549">VALUE(LEFT(H710,1))</f>
        <v>5</v>
      </c>
      <c r="J710" s="1" t="str">
        <f ca="1">IF(M709=3,H710,IF(L709=2,H710,IF(AND(INT(RAND()*2)=0,K709-H710&gt;=0),H710*(-1),H710)))</f>
        <v>596217308463</v>
      </c>
      <c r="K710" s="31">
        <f ca="1">K709+J710</f>
        <v>1203545728059</v>
      </c>
      <c r="L710" s="29">
        <f t="shared" ref="L710:L718" ca="1" si="550">IF(J710&lt;0,L709+1,0)</f>
        <v>0</v>
      </c>
      <c r="M710" s="1">
        <f ca="1">IF(J710&lt;0,M709+1,M709)</f>
        <v>3</v>
      </c>
      <c r="N710" s="34" t="str">
        <f t="shared" ref="N710:N718" ca="1" si="551">IF(D710=1,V710,J710)</f>
        <v>596217308463</v>
      </c>
      <c r="O710" s="37" t="s">
        <v>1414</v>
      </c>
      <c r="P710" s="1" t="str">
        <f t="shared" ref="P710:P715" si="552">$H710</f>
        <v>596217308463</v>
      </c>
      <c r="Q710" s="31">
        <f t="shared" ref="Q710:Q718" si="553">IF(AND(VALUE(LEFT(P710,1))&gt;=7,S709&lt;3),P710*-1,P710*1)</f>
        <v>596217308463</v>
      </c>
      <c r="R710" s="31">
        <f t="shared" si="545"/>
        <v>596217308463</v>
      </c>
      <c r="S710" s="1">
        <f>IF(Q710&lt;0,S709+1,S709)</f>
        <v>0</v>
      </c>
      <c r="T710" s="1">
        <f t="shared" si="546"/>
        <v>5</v>
      </c>
      <c r="U710" s="1">
        <f t="shared" ref="U710:U718" ca="1" si="554">INT(RAND()*4+1)</f>
        <v>2</v>
      </c>
      <c r="V710" s="31" t="str">
        <f t="shared" ref="V710:V718" ca="1" si="555">IF(T710&gt;=5,U710&amp;RIGHT(R710,LEN(R710)-1),R710)</f>
        <v>296217308463</v>
      </c>
    </row>
    <row r="711" spans="1:22">
      <c r="A711" s="1" t="s">
        <v>1022</v>
      </c>
      <c r="B711" s="1" t="s">
        <v>1032</v>
      </c>
      <c r="D711" s="1">
        <f t="shared" ref="D711:D718" ca="1" si="556">D710</f>
        <v>0</v>
      </c>
      <c r="E711" s="1">
        <v>3</v>
      </c>
      <c r="F711" s="1">
        <v>12</v>
      </c>
      <c r="G711" s="1" t="str">
        <f t="shared" si="547"/>
        <v>930651742829</v>
      </c>
      <c r="H711" s="1" t="str">
        <f t="shared" si="548"/>
        <v>930651742829</v>
      </c>
      <c r="I711" s="1">
        <f t="shared" si="549"/>
        <v>9</v>
      </c>
      <c r="J711" s="1" t="str">
        <f ca="1">IF(M710=3,H711,IF(L710=2,H711,IF(AND(INT(RAND()*2)=0,K710-H711&gt;=0),H711*(-1),H711)))</f>
        <v>930651742829</v>
      </c>
      <c r="K711" s="31">
        <f t="shared" ref="K711:K719" ca="1" si="557">K710+J711</f>
        <v>2134197470888</v>
      </c>
      <c r="L711" s="29">
        <f t="shared" ca="1" si="550"/>
        <v>0</v>
      </c>
      <c r="M711" s="1">
        <f t="shared" ref="M711:M718" ca="1" si="558">IF(J711&lt;0,M710+1,M710)</f>
        <v>3</v>
      </c>
      <c r="N711" s="34" t="str">
        <f t="shared" ca="1" si="551"/>
        <v>930651742829</v>
      </c>
      <c r="O711" s="37" t="s">
        <v>1415</v>
      </c>
      <c r="P711" s="1" t="str">
        <f t="shared" si="552"/>
        <v>930651742829</v>
      </c>
      <c r="Q711" s="31">
        <f t="shared" si="553"/>
        <v>-930651742829</v>
      </c>
      <c r="R711" s="31">
        <f t="shared" si="545"/>
        <v>-930651742829</v>
      </c>
      <c r="S711" s="1">
        <f t="shared" ref="S711:S718" si="559">IF(Q711&lt;0,S710+1,S710)</f>
        <v>1</v>
      </c>
      <c r="T711" s="1">
        <f t="shared" si="546"/>
        <v>0</v>
      </c>
      <c r="U711" s="1">
        <f t="shared" ca="1" si="554"/>
        <v>1</v>
      </c>
      <c r="V711" s="31">
        <f t="shared" si="555"/>
        <v>-930651742829</v>
      </c>
    </row>
    <row r="712" spans="1:22">
      <c r="A712" s="1" t="s">
        <v>1023</v>
      </c>
      <c r="B712" s="1" t="s">
        <v>1033</v>
      </c>
      <c r="D712" s="1">
        <f t="shared" ca="1" si="556"/>
        <v>0</v>
      </c>
      <c r="E712" s="1">
        <v>4</v>
      </c>
      <c r="F712" s="1">
        <v>12</v>
      </c>
      <c r="G712" s="1" t="str">
        <f t="shared" si="547"/>
        <v>152873964041</v>
      </c>
      <c r="H712" s="1" t="str">
        <f t="shared" si="548"/>
        <v>152873964041</v>
      </c>
      <c r="I712" s="1">
        <f t="shared" si="549"/>
        <v>1</v>
      </c>
      <c r="J712" s="1" t="str">
        <f ca="1">IF(M711=3,H712,IF(L711=2,H712,IF(AND(INT(RAND()*2)=0,K711-H712&gt;=0),H712*(-1),H712)))</f>
        <v>152873964041</v>
      </c>
      <c r="K712" s="31">
        <f t="shared" ca="1" si="557"/>
        <v>2287071434929</v>
      </c>
      <c r="L712" s="29">
        <f t="shared" ca="1" si="550"/>
        <v>0</v>
      </c>
      <c r="M712" s="1">
        <f t="shared" ca="1" si="558"/>
        <v>3</v>
      </c>
      <c r="N712" s="34" t="str">
        <f t="shared" ca="1" si="551"/>
        <v>152873964041</v>
      </c>
      <c r="O712" s="37" t="s">
        <v>1416</v>
      </c>
      <c r="P712" s="1" t="str">
        <f t="shared" si="552"/>
        <v>152873964041</v>
      </c>
      <c r="Q712" s="31">
        <f t="shared" si="553"/>
        <v>152873964041</v>
      </c>
      <c r="R712" s="31">
        <f t="shared" si="545"/>
        <v>152873964041</v>
      </c>
      <c r="S712" s="1">
        <f t="shared" si="559"/>
        <v>1</v>
      </c>
      <c r="T712" s="1">
        <f t="shared" si="546"/>
        <v>1</v>
      </c>
      <c r="U712" s="1">
        <f t="shared" ca="1" si="554"/>
        <v>4</v>
      </c>
      <c r="V712" s="31">
        <f t="shared" si="555"/>
        <v>152873964041</v>
      </c>
    </row>
    <row r="713" spans="1:22">
      <c r="A713" s="1" t="s">
        <v>1024</v>
      </c>
      <c r="B713" s="1" t="s">
        <v>1034</v>
      </c>
      <c r="D713" s="1">
        <f t="shared" ca="1" si="556"/>
        <v>0</v>
      </c>
      <c r="E713" s="1">
        <v>5</v>
      </c>
      <c r="F713" s="1">
        <v>12</v>
      </c>
      <c r="G713" s="1" t="str">
        <f t="shared" si="547"/>
        <v>374095186207</v>
      </c>
      <c r="H713" s="1" t="str">
        <f t="shared" si="548"/>
        <v>374095186207</v>
      </c>
      <c r="I713" s="1">
        <f t="shared" si="549"/>
        <v>3</v>
      </c>
      <c r="J713" s="30" t="str">
        <f ca="1">IF(OR(M712=3,L712=2,M712=2),H713,IF(AND(INT(RAND()*2)=0,K712-H713&gt;=0),H713*(-1),H713))</f>
        <v>374095186207</v>
      </c>
      <c r="K713" s="31">
        <f t="shared" ca="1" si="557"/>
        <v>2661166621136</v>
      </c>
      <c r="L713" s="29">
        <f t="shared" ca="1" si="550"/>
        <v>0</v>
      </c>
      <c r="M713" s="1">
        <f t="shared" ca="1" si="558"/>
        <v>3</v>
      </c>
      <c r="N713" s="34" t="str">
        <f t="shared" ca="1" si="551"/>
        <v>374095186207</v>
      </c>
      <c r="O713" s="37" t="s">
        <v>1417</v>
      </c>
      <c r="P713" s="1" t="str">
        <f t="shared" si="552"/>
        <v>374095186207</v>
      </c>
      <c r="Q713" s="31">
        <f t="shared" si="553"/>
        <v>374095186207</v>
      </c>
      <c r="R713" s="31">
        <f t="shared" si="545"/>
        <v>374095186207</v>
      </c>
      <c r="S713" s="1">
        <f t="shared" si="559"/>
        <v>1</v>
      </c>
      <c r="T713" s="1">
        <f t="shared" si="546"/>
        <v>3</v>
      </c>
      <c r="U713" s="1">
        <f t="shared" ca="1" si="554"/>
        <v>1</v>
      </c>
      <c r="V713" s="31">
        <f t="shared" si="555"/>
        <v>374095186207</v>
      </c>
    </row>
    <row r="714" spans="1:22">
      <c r="A714" s="1" t="s">
        <v>1025</v>
      </c>
      <c r="B714" s="1" t="s">
        <v>1035</v>
      </c>
      <c r="D714" s="1">
        <f t="shared" ca="1" si="556"/>
        <v>0</v>
      </c>
      <c r="E714" s="1">
        <v>6</v>
      </c>
      <c r="F714" s="1">
        <v>12</v>
      </c>
      <c r="G714" s="1" t="str">
        <f t="shared" si="547"/>
        <v>718439520652</v>
      </c>
      <c r="H714" s="1" t="str">
        <f t="shared" si="548"/>
        <v>718439520652</v>
      </c>
      <c r="I714" s="1">
        <f t="shared" si="549"/>
        <v>7</v>
      </c>
      <c r="J714" s="30" t="str">
        <f ca="1">IF(OR(M713=3,L713=2,M713=2),H714,IF(AND(INT(RAND()*2)=0,K713-H714&gt;=0),H714*(-1),H714))</f>
        <v>718439520652</v>
      </c>
      <c r="K714" s="31">
        <f t="shared" ca="1" si="557"/>
        <v>3379606141788</v>
      </c>
      <c r="L714" s="29">
        <f t="shared" ca="1" si="550"/>
        <v>0</v>
      </c>
      <c r="M714" s="1">
        <f t="shared" ca="1" si="558"/>
        <v>3</v>
      </c>
      <c r="N714" s="34" t="str">
        <f t="shared" ca="1" si="551"/>
        <v>718439520652</v>
      </c>
      <c r="O714" s="37" t="s">
        <v>1418</v>
      </c>
      <c r="P714" s="1" t="str">
        <f t="shared" si="552"/>
        <v>718439520652</v>
      </c>
      <c r="Q714" s="31">
        <f t="shared" si="553"/>
        <v>-718439520652</v>
      </c>
      <c r="R714" s="31">
        <f t="shared" si="545"/>
        <v>-718439520652</v>
      </c>
      <c r="S714" s="1">
        <f t="shared" si="559"/>
        <v>2</v>
      </c>
      <c r="T714" s="1">
        <f t="shared" si="546"/>
        <v>0</v>
      </c>
      <c r="U714" s="1">
        <f t="shared" ca="1" si="554"/>
        <v>1</v>
      </c>
      <c r="V714" s="31">
        <f t="shared" si="555"/>
        <v>-718439520652</v>
      </c>
    </row>
    <row r="715" spans="1:22">
      <c r="A715" s="1" t="s">
        <v>1026</v>
      </c>
      <c r="B715" s="1" t="s">
        <v>1036</v>
      </c>
      <c r="D715" s="1">
        <f t="shared" ca="1" si="556"/>
        <v>0</v>
      </c>
      <c r="E715" s="1">
        <v>7</v>
      </c>
      <c r="F715" s="1">
        <v>12</v>
      </c>
      <c r="G715" s="1" t="str">
        <f t="shared" si="547"/>
        <v>041762853918</v>
      </c>
      <c r="H715" s="1" t="str">
        <f t="shared" si="548"/>
        <v>417628539180</v>
      </c>
      <c r="I715" s="1">
        <f t="shared" si="549"/>
        <v>4</v>
      </c>
      <c r="J715" s="30" t="str">
        <f ca="1">IF(OR(M714=3,L714=2,M714=2),H715,IF(AND(INT(RAND()*2)=0,K714-H715&gt;=0),H715*(-1),H715))</f>
        <v>417628539180</v>
      </c>
      <c r="K715" s="31">
        <f t="shared" ca="1" si="557"/>
        <v>3797234680968</v>
      </c>
      <c r="L715" s="29">
        <f t="shared" ca="1" si="550"/>
        <v>0</v>
      </c>
      <c r="M715" s="1">
        <f t="shared" ca="1" si="558"/>
        <v>3</v>
      </c>
      <c r="N715" s="34" t="str">
        <f t="shared" ca="1" si="551"/>
        <v>417628539180</v>
      </c>
      <c r="O715" s="37" t="s">
        <v>1419</v>
      </c>
      <c r="P715" s="1" t="str">
        <f t="shared" si="552"/>
        <v>417628539180</v>
      </c>
      <c r="Q715" s="31">
        <f t="shared" si="553"/>
        <v>417628539180</v>
      </c>
      <c r="R715" s="31">
        <f t="shared" si="545"/>
        <v>417628539180</v>
      </c>
      <c r="S715" s="1">
        <f t="shared" si="559"/>
        <v>2</v>
      </c>
      <c r="T715" s="1">
        <f t="shared" si="546"/>
        <v>4</v>
      </c>
      <c r="U715" s="1">
        <f t="shared" ca="1" si="554"/>
        <v>4</v>
      </c>
      <c r="V715" s="31">
        <f t="shared" si="555"/>
        <v>417628539180</v>
      </c>
    </row>
    <row r="716" spans="1:22">
      <c r="A716" s="1" t="s">
        <v>1027</v>
      </c>
      <c r="B716" s="1" t="s">
        <v>1037</v>
      </c>
      <c r="D716" s="1">
        <f t="shared" ca="1" si="556"/>
        <v>0</v>
      </c>
      <c r="E716" s="1">
        <v>8</v>
      </c>
      <c r="F716" s="1">
        <v>12</v>
      </c>
      <c r="G716" s="1" t="str">
        <f t="shared" si="547"/>
        <v>485106297330</v>
      </c>
      <c r="H716" s="1" t="str">
        <f t="shared" si="548"/>
        <v>485106297330</v>
      </c>
      <c r="I716" s="1">
        <f t="shared" si="549"/>
        <v>4</v>
      </c>
      <c r="J716" s="30" t="str">
        <f ca="1">IF(OR(M715=3,L715=2),H716,IF(OR(AND(INT(RAND()*2)=0,K715-H716&gt;=0),M715&lt;=2),H716*(-1),H716))</f>
        <v>485106297330</v>
      </c>
      <c r="K716" s="31">
        <f t="shared" ca="1" si="557"/>
        <v>4282340978298</v>
      </c>
      <c r="L716" s="29">
        <f t="shared" ca="1" si="550"/>
        <v>0</v>
      </c>
      <c r="M716" s="1">
        <f t="shared" ca="1" si="558"/>
        <v>3</v>
      </c>
      <c r="N716" s="34" t="str">
        <f t="shared" ca="1" si="551"/>
        <v>485106297330</v>
      </c>
      <c r="O716" s="37" t="s">
        <v>1420</v>
      </c>
      <c r="P716" s="1" t="str">
        <f>IF(AND($I709&gt;=7,$I718&gt;=7,$I717&gt;=7),$H709,$H716)</f>
        <v>485106297330</v>
      </c>
      <c r="Q716" s="31">
        <f t="shared" si="553"/>
        <v>485106297330</v>
      </c>
      <c r="R716" s="31">
        <f t="shared" si="545"/>
        <v>485106297330</v>
      </c>
      <c r="S716" s="1">
        <f t="shared" si="559"/>
        <v>2</v>
      </c>
      <c r="T716" s="1">
        <f t="shared" si="546"/>
        <v>4</v>
      </c>
      <c r="U716" s="1">
        <f t="shared" ca="1" si="554"/>
        <v>2</v>
      </c>
      <c r="V716" s="31">
        <f t="shared" si="555"/>
        <v>485106297330</v>
      </c>
    </row>
    <row r="717" spans="1:22">
      <c r="A717" s="1" t="s">
        <v>1028</v>
      </c>
      <c r="B717" s="1" t="s">
        <v>1038</v>
      </c>
      <c r="D717" s="1">
        <f t="shared" ca="1" si="556"/>
        <v>0</v>
      </c>
      <c r="E717" s="1">
        <v>9</v>
      </c>
      <c r="F717" s="1">
        <v>12</v>
      </c>
      <c r="G717" s="1" t="str">
        <f t="shared" si="547"/>
        <v>829540631785</v>
      </c>
      <c r="H717" s="1" t="str">
        <f t="shared" si="548"/>
        <v>829540631785</v>
      </c>
      <c r="I717" s="1">
        <f t="shared" si="549"/>
        <v>8</v>
      </c>
      <c r="J717" s="30" t="str">
        <f ca="1">IF(M716=3,H717,IF(OR(AND(INT(RAND()*2)=0,K716-H717&gt;=0),M716=2),H717*(-1),H717))</f>
        <v>829540631785</v>
      </c>
      <c r="K717" s="31">
        <f t="shared" ca="1" si="557"/>
        <v>5111881610083</v>
      </c>
      <c r="L717" s="29">
        <f t="shared" ca="1" si="550"/>
        <v>0</v>
      </c>
      <c r="M717" s="1">
        <f t="shared" ca="1" si="558"/>
        <v>3</v>
      </c>
      <c r="N717" s="34" t="str">
        <f t="shared" ca="1" si="551"/>
        <v>829540631785</v>
      </c>
      <c r="O717" s="37" t="s">
        <v>1421</v>
      </c>
      <c r="P717" s="1" t="str">
        <f>IF(AND($I709&gt;=7,$I718&gt;=7,$I717&lt;7),$H709,$H717)</f>
        <v>829540631785</v>
      </c>
      <c r="Q717" s="31">
        <f t="shared" si="553"/>
        <v>-829540631785</v>
      </c>
      <c r="R717" s="31">
        <f t="shared" si="545"/>
        <v>-829540631785</v>
      </c>
      <c r="S717" s="1">
        <f t="shared" si="559"/>
        <v>3</v>
      </c>
      <c r="T717" s="1">
        <f t="shared" si="546"/>
        <v>0</v>
      </c>
      <c r="U717" s="1">
        <f t="shared" ca="1" si="554"/>
        <v>4</v>
      </c>
      <c r="V717" s="31">
        <f t="shared" si="555"/>
        <v>-829540631785</v>
      </c>
    </row>
    <row r="718" spans="1:22">
      <c r="A718" s="1" t="s">
        <v>1029</v>
      </c>
      <c r="B718" s="1" t="s">
        <v>1039</v>
      </c>
      <c r="D718" s="1">
        <f t="shared" ca="1" si="556"/>
        <v>0</v>
      </c>
      <c r="E718" s="1">
        <v>10</v>
      </c>
      <c r="F718" s="1">
        <v>12</v>
      </c>
      <c r="G718" s="1" t="str">
        <f t="shared" si="547"/>
        <v>263984075174</v>
      </c>
      <c r="H718" s="1" t="str">
        <f t="shared" si="548"/>
        <v>263984075174</v>
      </c>
      <c r="I718" s="1">
        <f t="shared" si="549"/>
        <v>2</v>
      </c>
      <c r="J718" s="30" t="str">
        <f ca="1">IF(M717=3,H718,IF(OR(AND(INT(RAND()*2)=0,K717-H718&gt;=0),M717=2),H718*(-1),H718))</f>
        <v>263984075174</v>
      </c>
      <c r="K718" s="31">
        <f t="shared" ca="1" si="557"/>
        <v>5375865685257</v>
      </c>
      <c r="L718" s="29">
        <f t="shared" ca="1" si="550"/>
        <v>0</v>
      </c>
      <c r="M718" s="1">
        <f t="shared" ca="1" si="558"/>
        <v>3</v>
      </c>
      <c r="N718" s="34" t="str">
        <f t="shared" ca="1" si="551"/>
        <v>263984075174</v>
      </c>
      <c r="O718" s="37" t="s">
        <v>1422</v>
      </c>
      <c r="P718" s="1" t="str">
        <f>IF(AND($I709&gt;=7,$I718&lt;7),$H709,$H718)</f>
        <v>263984075174</v>
      </c>
      <c r="Q718" s="31">
        <f t="shared" si="553"/>
        <v>263984075174</v>
      </c>
      <c r="R718" s="31">
        <f t="shared" si="545"/>
        <v>263984075174</v>
      </c>
      <c r="S718" s="1">
        <f t="shared" si="559"/>
        <v>3</v>
      </c>
      <c r="T718" s="1">
        <f t="shared" si="546"/>
        <v>2</v>
      </c>
      <c r="U718" s="1">
        <f t="shared" ca="1" si="554"/>
        <v>1</v>
      </c>
      <c r="V718" s="31">
        <f t="shared" si="555"/>
        <v>263984075174</v>
      </c>
    </row>
    <row r="719" spans="1:22">
      <c r="D719" s="1">
        <f ca="1">SUM(D709:D718)+D704</f>
        <v>10</v>
      </c>
      <c r="K719" s="31">
        <f t="shared" ca="1" si="557"/>
        <v>5375865685257</v>
      </c>
      <c r="O719" s="37"/>
      <c r="Q719" s="31">
        <f>SUM(Q709:Q718)</f>
        <v>418601894725</v>
      </c>
      <c r="R719" s="31">
        <f>SUM(R709:R718)</f>
        <v>418601894725</v>
      </c>
      <c r="V719" s="31">
        <f ca="1">SUM(V709:V718)</f>
        <v>-784943833334</v>
      </c>
    </row>
    <row r="720" spans="1:22">
      <c r="O720" s="37"/>
    </row>
    <row r="721" spans="1:22">
      <c r="A721" s="22" t="s">
        <v>390</v>
      </c>
      <c r="F721" s="1" t="s">
        <v>451</v>
      </c>
      <c r="O721" s="37"/>
    </row>
    <row r="722" spans="1:22">
      <c r="F722" s="1">
        <f>MAX(F724:F733)</f>
        <v>12</v>
      </c>
      <c r="O722" s="37"/>
    </row>
    <row r="723" spans="1:22">
      <c r="A723" s="1" t="s">
        <v>440</v>
      </c>
      <c r="B723" s="1" t="s">
        <v>441</v>
      </c>
      <c r="E723" s="1" t="s">
        <v>396</v>
      </c>
      <c r="F723" s="1" t="s">
        <v>444</v>
      </c>
      <c r="G723" s="1" t="s">
        <v>337</v>
      </c>
      <c r="H723" s="1" t="s">
        <v>338</v>
      </c>
      <c r="I723" s="1" t="s">
        <v>342</v>
      </c>
      <c r="J723" s="1" t="s">
        <v>339</v>
      </c>
      <c r="K723" s="31" t="s">
        <v>343</v>
      </c>
      <c r="L723" s="27" t="s">
        <v>344</v>
      </c>
      <c r="M723" s="27" t="s">
        <v>345</v>
      </c>
      <c r="N723" s="33"/>
      <c r="O723" s="36"/>
      <c r="P723" s="17" t="s">
        <v>346</v>
      </c>
    </row>
    <row r="724" spans="1:22">
      <c r="A724" s="1" t="s">
        <v>1040</v>
      </c>
      <c r="B724" s="1" t="s">
        <v>1050</v>
      </c>
      <c r="C724" s="1">
        <f ca="1">IF(C709=3,IF(INT(RAND()*2)=0,0,3),3)</f>
        <v>3</v>
      </c>
      <c r="D724" s="1">
        <f ca="1">IF(AND(C724=0,D719=0),1,0)</f>
        <v>0</v>
      </c>
      <c r="E724" s="1">
        <v>1</v>
      </c>
      <c r="F724" s="1">
        <v>12</v>
      </c>
      <c r="G724" s="1" t="str">
        <f>IF(F724&gt;10,LEFT(A724&amp;B724,F724),LEFT(A724,F724))</f>
        <v>794536201840</v>
      </c>
      <c r="H724" s="1" t="str">
        <f>IF(LEFT(G724,1)="0",RIGHT(G724,LEN(G724)-1)&amp;LEFT(G724,1),G724)</f>
        <v>794536201840</v>
      </c>
      <c r="I724" s="1">
        <f>VALUE(LEFT(H724,1))</f>
        <v>7</v>
      </c>
      <c r="J724" s="1" t="str">
        <f>H724</f>
        <v>794536201840</v>
      </c>
      <c r="K724" s="31" t="str">
        <f>J724</f>
        <v>794536201840</v>
      </c>
      <c r="L724" s="29"/>
      <c r="M724" s="1">
        <f ca="1">C724</f>
        <v>3</v>
      </c>
      <c r="N724" s="34" t="str">
        <f ca="1">IF(D724=1,V724,J724)</f>
        <v>794536201840</v>
      </c>
      <c r="O724" s="37" t="s">
        <v>1423</v>
      </c>
      <c r="P724" s="1" t="str">
        <f>IF($I724&lt;7,$H724,IF($I733&lt;7,$H733,IF($I732&lt;7,$H732,$H731)))</f>
        <v>138970645228</v>
      </c>
      <c r="Q724" s="31">
        <f>IF(AND(VALUE(LEFT(P724,1))&gt;=7,S723&lt;3),P724*-1,P724*1)</f>
        <v>138970645228</v>
      </c>
      <c r="R724" s="31">
        <f t="shared" ref="R724:R733" si="560">Q724</f>
        <v>138970645228</v>
      </c>
      <c r="S724" s="1">
        <f>IF(Q724&lt;0,1,0)</f>
        <v>0</v>
      </c>
      <c r="T724" s="1">
        <f t="shared" ref="T724:T733" si="561">IF(R724&gt;=0,VALUE(LEFT(R724,1)),0)</f>
        <v>1</v>
      </c>
      <c r="U724" s="1">
        <f ca="1">INT(RAND()*4+1)</f>
        <v>3</v>
      </c>
      <c r="V724" s="31">
        <f>IF(T724&gt;=5,U724&amp;RIGHT(R724,LEN(R724)-1),R724)</f>
        <v>138970645228</v>
      </c>
    </row>
    <row r="725" spans="1:22">
      <c r="A725" s="1" t="s">
        <v>1041</v>
      </c>
      <c r="B725" s="1" t="s">
        <v>1051</v>
      </c>
      <c r="D725" s="1">
        <f ca="1">D724</f>
        <v>0</v>
      </c>
      <c r="E725" s="1">
        <v>2</v>
      </c>
      <c r="F725" s="1">
        <v>12</v>
      </c>
      <c r="G725" s="1" t="str">
        <f t="shared" ref="G725:G733" si="562">IF(F725&gt;10,LEFT(A725&amp;B725,F725),LEFT(A725,F725))</f>
        <v>249081756317</v>
      </c>
      <c r="H725" s="1" t="str">
        <f t="shared" ref="H725:H733" si="563">IF(LEFT(G725,1)="0",RIGHT(G725,LEN(G725)-1)&amp;LEFT(G725,1),G725)</f>
        <v>249081756317</v>
      </c>
      <c r="I725" s="1">
        <f t="shared" ref="I725:I733" si="564">VALUE(LEFT(H725,1))</f>
        <v>2</v>
      </c>
      <c r="J725" s="1" t="str">
        <f ca="1">IF(M724=3,H725,IF(L724=2,H725,IF(AND(INT(RAND()*2)=0,K724-H725&gt;=0),H725*(-1),H725)))</f>
        <v>249081756317</v>
      </c>
      <c r="K725" s="31">
        <f ca="1">K724+J725</f>
        <v>1043617958157</v>
      </c>
      <c r="L725" s="29">
        <f t="shared" ref="L725:L733" ca="1" si="565">IF(J725&lt;0,L724+1,0)</f>
        <v>0</v>
      </c>
      <c r="M725" s="1">
        <f ca="1">IF(J725&lt;0,M724+1,M724)</f>
        <v>3</v>
      </c>
      <c r="N725" s="34" t="str">
        <f t="shared" ref="N725:N733" ca="1" si="566">IF(D725=1,V725,J725)</f>
        <v>249081756317</v>
      </c>
      <c r="O725" s="37">
        <v>-249081756317</v>
      </c>
      <c r="P725" s="1" t="str">
        <f t="shared" ref="P725:P730" si="567">$H725</f>
        <v>249081756317</v>
      </c>
      <c r="Q725" s="31">
        <f t="shared" ref="Q725:Q733" si="568">IF(AND(VALUE(LEFT(P725,1))&gt;=7,S724&lt;3),P725*-1,P725*1)</f>
        <v>249081756317</v>
      </c>
      <c r="R725" s="31">
        <f t="shared" si="560"/>
        <v>249081756317</v>
      </c>
      <c r="S725" s="1">
        <f>IF(Q725&lt;0,S724+1,S724)</f>
        <v>0</v>
      </c>
      <c r="T725" s="1">
        <f t="shared" si="561"/>
        <v>2</v>
      </c>
      <c r="U725" s="1">
        <f t="shared" ref="U725:U733" ca="1" si="569">INT(RAND()*4+1)</f>
        <v>4</v>
      </c>
      <c r="V725" s="31">
        <f t="shared" ref="V725:V733" si="570">IF(T725&gt;=5,U725&amp;RIGHT(R725,LEN(R725)-1),R725)</f>
        <v>249081756317</v>
      </c>
    </row>
    <row r="726" spans="1:22">
      <c r="A726" s="1" t="s">
        <v>1042</v>
      </c>
      <c r="B726" s="1" t="s">
        <v>1052</v>
      </c>
      <c r="D726" s="1">
        <f t="shared" ref="D726:D733" ca="1" si="571">D725</f>
        <v>0</v>
      </c>
      <c r="E726" s="1">
        <v>3</v>
      </c>
      <c r="F726" s="1">
        <v>12</v>
      </c>
      <c r="G726" s="1" t="str">
        <f t="shared" si="562"/>
        <v>461203978539</v>
      </c>
      <c r="H726" s="1" t="str">
        <f t="shared" si="563"/>
        <v>461203978539</v>
      </c>
      <c r="I726" s="1">
        <f t="shared" si="564"/>
        <v>4</v>
      </c>
      <c r="J726" s="1" t="str">
        <f ca="1">IF(M725=3,H726,IF(L725=2,H726,IF(AND(INT(RAND()*2)=0,K725-H726&gt;=0),H726*(-1),H726)))</f>
        <v>461203978539</v>
      </c>
      <c r="K726" s="31">
        <f t="shared" ref="K726:K734" ca="1" si="572">K725+J726</f>
        <v>1504821936696</v>
      </c>
      <c r="L726" s="29">
        <f t="shared" ca="1" si="565"/>
        <v>0</v>
      </c>
      <c r="M726" s="1">
        <f t="shared" ref="M726:M733" ca="1" si="573">IF(J726&lt;0,M725+1,M725)</f>
        <v>3</v>
      </c>
      <c r="N726" s="34" t="str">
        <f t="shared" ca="1" si="566"/>
        <v>461203978539</v>
      </c>
      <c r="O726" s="37" t="s">
        <v>1424</v>
      </c>
      <c r="P726" s="1" t="str">
        <f t="shared" si="567"/>
        <v>461203978539</v>
      </c>
      <c r="Q726" s="31">
        <f t="shared" si="568"/>
        <v>461203978539</v>
      </c>
      <c r="R726" s="31">
        <f t="shared" si="560"/>
        <v>461203978539</v>
      </c>
      <c r="S726" s="1">
        <f t="shared" ref="S726:S733" si="574">IF(Q726&lt;0,S725+1,S725)</f>
        <v>0</v>
      </c>
      <c r="T726" s="1">
        <f t="shared" si="561"/>
        <v>4</v>
      </c>
      <c r="U726" s="1">
        <f t="shared" ca="1" si="569"/>
        <v>2</v>
      </c>
      <c r="V726" s="31">
        <f t="shared" si="570"/>
        <v>461203978539</v>
      </c>
    </row>
    <row r="727" spans="1:22">
      <c r="A727" s="1" t="s">
        <v>1043</v>
      </c>
      <c r="B727" s="1" t="s">
        <v>1053</v>
      </c>
      <c r="D727" s="1">
        <f t="shared" ca="1" si="571"/>
        <v>0</v>
      </c>
      <c r="E727" s="1">
        <v>4</v>
      </c>
      <c r="F727" s="1">
        <v>12</v>
      </c>
      <c r="G727" s="1" t="str">
        <f t="shared" si="562"/>
        <v>027869534151</v>
      </c>
      <c r="H727" s="1" t="str">
        <f t="shared" si="563"/>
        <v>278695341510</v>
      </c>
      <c r="I727" s="1">
        <f t="shared" si="564"/>
        <v>2</v>
      </c>
      <c r="J727" s="1" t="str">
        <f ca="1">IF(M726=3,H727,IF(L726=2,H727,IF(AND(INT(RAND()*2)=0,K726-H727&gt;=0),H727*(-1),H727)))</f>
        <v>278695341510</v>
      </c>
      <c r="K727" s="31">
        <f t="shared" ca="1" si="572"/>
        <v>1783517278206</v>
      </c>
      <c r="L727" s="29">
        <f t="shared" ca="1" si="565"/>
        <v>0</v>
      </c>
      <c r="M727" s="1">
        <f t="shared" ca="1" si="573"/>
        <v>3</v>
      </c>
      <c r="N727" s="34" t="str">
        <f t="shared" ca="1" si="566"/>
        <v>278695341510</v>
      </c>
      <c r="O727" s="37">
        <v>-278695341510</v>
      </c>
      <c r="P727" s="1" t="str">
        <f t="shared" si="567"/>
        <v>278695341510</v>
      </c>
      <c r="Q727" s="31">
        <f t="shared" si="568"/>
        <v>278695341510</v>
      </c>
      <c r="R727" s="31">
        <f t="shared" si="560"/>
        <v>278695341510</v>
      </c>
      <c r="S727" s="1">
        <f t="shared" si="574"/>
        <v>0</v>
      </c>
      <c r="T727" s="1">
        <f t="shared" si="561"/>
        <v>2</v>
      </c>
      <c r="U727" s="1">
        <f t="shared" ca="1" si="569"/>
        <v>3</v>
      </c>
      <c r="V727" s="31">
        <f t="shared" si="570"/>
        <v>278695341510</v>
      </c>
    </row>
    <row r="728" spans="1:22">
      <c r="A728" s="1" t="s">
        <v>1044</v>
      </c>
      <c r="B728" s="1" t="s">
        <v>1054</v>
      </c>
      <c r="D728" s="1">
        <f t="shared" ca="1" si="571"/>
        <v>0</v>
      </c>
      <c r="E728" s="1">
        <v>5</v>
      </c>
      <c r="F728" s="1">
        <v>12</v>
      </c>
      <c r="G728" s="1" t="str">
        <f t="shared" si="562"/>
        <v>572314089684</v>
      </c>
      <c r="H728" s="1" t="str">
        <f t="shared" si="563"/>
        <v>572314089684</v>
      </c>
      <c r="I728" s="1">
        <f t="shared" si="564"/>
        <v>5</v>
      </c>
      <c r="J728" s="30" t="str">
        <f ca="1">IF(OR(M727=3,L727=2,M727=2),H728,IF(AND(INT(RAND()*2)=0,K727-H728&gt;=0),H728*(-1),H728))</f>
        <v>572314089684</v>
      </c>
      <c r="K728" s="31">
        <f t="shared" ca="1" si="572"/>
        <v>2355831367890</v>
      </c>
      <c r="L728" s="29">
        <f t="shared" ca="1" si="565"/>
        <v>0</v>
      </c>
      <c r="M728" s="1">
        <f t="shared" ca="1" si="573"/>
        <v>3</v>
      </c>
      <c r="N728" s="34" t="str">
        <f t="shared" ca="1" si="566"/>
        <v>572314089684</v>
      </c>
      <c r="O728" s="37" t="s">
        <v>1425</v>
      </c>
      <c r="P728" s="1" t="str">
        <f t="shared" si="567"/>
        <v>572314089684</v>
      </c>
      <c r="Q728" s="31">
        <f t="shared" si="568"/>
        <v>572314089684</v>
      </c>
      <c r="R728" s="31">
        <f t="shared" si="560"/>
        <v>572314089684</v>
      </c>
      <c r="S728" s="1">
        <f t="shared" si="574"/>
        <v>0</v>
      </c>
      <c r="T728" s="1">
        <f t="shared" si="561"/>
        <v>5</v>
      </c>
      <c r="U728" s="1">
        <f t="shared" ca="1" si="569"/>
        <v>2</v>
      </c>
      <c r="V728" s="31" t="str">
        <f t="shared" ca="1" si="570"/>
        <v>272314089684</v>
      </c>
    </row>
    <row r="729" spans="1:22">
      <c r="A729" s="1" t="s">
        <v>1045</v>
      </c>
      <c r="B729" s="1" t="s">
        <v>1055</v>
      </c>
      <c r="D729" s="1">
        <f t="shared" ca="1" si="571"/>
        <v>0</v>
      </c>
      <c r="E729" s="1">
        <v>6</v>
      </c>
      <c r="F729" s="1">
        <v>12</v>
      </c>
      <c r="G729" s="1" t="str">
        <f t="shared" si="562"/>
        <v>916758423073</v>
      </c>
      <c r="H729" s="1" t="str">
        <f t="shared" si="563"/>
        <v>916758423073</v>
      </c>
      <c r="I729" s="1">
        <f t="shared" si="564"/>
        <v>9</v>
      </c>
      <c r="J729" s="30" t="str">
        <f ca="1">IF(OR(M728=3,L728=2,M728=2),H729,IF(AND(INT(RAND()*2)=0,K728-H729&gt;=0),H729*(-1),H729))</f>
        <v>916758423073</v>
      </c>
      <c r="K729" s="31">
        <f t="shared" ca="1" si="572"/>
        <v>3272589790963</v>
      </c>
      <c r="L729" s="29">
        <f t="shared" ca="1" si="565"/>
        <v>0</v>
      </c>
      <c r="M729" s="1">
        <f t="shared" ca="1" si="573"/>
        <v>3</v>
      </c>
      <c r="N729" s="34" t="str">
        <f t="shared" ca="1" si="566"/>
        <v>916758423073</v>
      </c>
      <c r="O729" s="37" t="s">
        <v>1426</v>
      </c>
      <c r="P729" s="1" t="str">
        <f t="shared" si="567"/>
        <v>916758423073</v>
      </c>
      <c r="Q729" s="31">
        <f t="shared" si="568"/>
        <v>-916758423073</v>
      </c>
      <c r="R729" s="31">
        <f t="shared" si="560"/>
        <v>-916758423073</v>
      </c>
      <c r="S729" s="1">
        <f t="shared" si="574"/>
        <v>1</v>
      </c>
      <c r="T729" s="1">
        <f t="shared" si="561"/>
        <v>0</v>
      </c>
      <c r="U729" s="1">
        <f t="shared" ca="1" si="569"/>
        <v>2</v>
      </c>
      <c r="V729" s="31">
        <f t="shared" si="570"/>
        <v>-916758423073</v>
      </c>
    </row>
    <row r="730" spans="1:22">
      <c r="A730" s="1" t="s">
        <v>1046</v>
      </c>
      <c r="B730" s="1" t="s">
        <v>1056</v>
      </c>
      <c r="D730" s="1">
        <f t="shared" ca="1" si="571"/>
        <v>0</v>
      </c>
      <c r="E730" s="1">
        <v>7</v>
      </c>
      <c r="F730" s="1">
        <v>12</v>
      </c>
      <c r="G730" s="1" t="str">
        <f t="shared" si="562"/>
        <v>805647312906</v>
      </c>
      <c r="H730" s="1" t="str">
        <f t="shared" si="563"/>
        <v>805647312906</v>
      </c>
      <c r="I730" s="1">
        <f t="shared" si="564"/>
        <v>8</v>
      </c>
      <c r="J730" s="30" t="str">
        <f ca="1">IF(OR(M729=3,L729=2,M729=2),H730,IF(AND(INT(RAND()*2)=0,K729-H730&gt;=0),H730*(-1),H730))</f>
        <v>805647312906</v>
      </c>
      <c r="K730" s="31">
        <f t="shared" ca="1" si="572"/>
        <v>4078237103869</v>
      </c>
      <c r="L730" s="29">
        <f t="shared" ca="1" si="565"/>
        <v>0</v>
      </c>
      <c r="M730" s="1">
        <f t="shared" ca="1" si="573"/>
        <v>3</v>
      </c>
      <c r="N730" s="34" t="str">
        <f t="shared" ca="1" si="566"/>
        <v>805647312906</v>
      </c>
      <c r="O730" s="37" t="s">
        <v>1427</v>
      </c>
      <c r="P730" s="1" t="str">
        <f t="shared" si="567"/>
        <v>805647312906</v>
      </c>
      <c r="Q730" s="31">
        <f t="shared" si="568"/>
        <v>-805647312906</v>
      </c>
      <c r="R730" s="31">
        <f t="shared" si="560"/>
        <v>-805647312906</v>
      </c>
      <c r="S730" s="1">
        <f t="shared" si="574"/>
        <v>2</v>
      </c>
      <c r="T730" s="1">
        <f t="shared" si="561"/>
        <v>0</v>
      </c>
      <c r="U730" s="1">
        <f t="shared" ca="1" si="569"/>
        <v>2</v>
      </c>
      <c r="V730" s="31">
        <f t="shared" si="570"/>
        <v>-805647312906</v>
      </c>
    </row>
    <row r="731" spans="1:22">
      <c r="A731" s="1" t="s">
        <v>1047</v>
      </c>
      <c r="B731" s="1" t="s">
        <v>1057</v>
      </c>
      <c r="D731" s="1">
        <f t="shared" ca="1" si="571"/>
        <v>0</v>
      </c>
      <c r="E731" s="1">
        <v>8</v>
      </c>
      <c r="F731" s="1">
        <v>12</v>
      </c>
      <c r="G731" s="1" t="str">
        <f t="shared" si="562"/>
        <v>350192867462</v>
      </c>
      <c r="H731" s="1" t="str">
        <f t="shared" si="563"/>
        <v>350192867462</v>
      </c>
      <c r="I731" s="1">
        <f t="shared" si="564"/>
        <v>3</v>
      </c>
      <c r="J731" s="30" t="str">
        <f ca="1">IF(OR(M730=3,L730=2),H731,IF(OR(AND(INT(RAND()*2)=0,K730-H731&gt;=0),M730&lt;=2),H731*(-1),H731))</f>
        <v>350192867462</v>
      </c>
      <c r="K731" s="31">
        <f t="shared" ca="1" si="572"/>
        <v>4428429971331</v>
      </c>
      <c r="L731" s="29">
        <f t="shared" ca="1" si="565"/>
        <v>0</v>
      </c>
      <c r="M731" s="1">
        <f t="shared" ca="1" si="573"/>
        <v>3</v>
      </c>
      <c r="N731" s="34" t="str">
        <f t="shared" ca="1" si="566"/>
        <v>350192867462</v>
      </c>
      <c r="O731" s="37">
        <v>-350192867462</v>
      </c>
      <c r="P731" s="1" t="str">
        <f>IF(AND($I724&gt;=7,$I733&gt;=7,$I732&gt;=7),$H724,$H731)</f>
        <v>350192867462</v>
      </c>
      <c r="Q731" s="31">
        <f t="shared" si="568"/>
        <v>350192867462</v>
      </c>
      <c r="R731" s="31">
        <f t="shared" si="560"/>
        <v>350192867462</v>
      </c>
      <c r="S731" s="1">
        <f t="shared" si="574"/>
        <v>2</v>
      </c>
      <c r="T731" s="1">
        <f t="shared" si="561"/>
        <v>3</v>
      </c>
      <c r="U731" s="1">
        <f t="shared" ca="1" si="569"/>
        <v>2</v>
      </c>
      <c r="V731" s="31">
        <f t="shared" si="570"/>
        <v>350192867462</v>
      </c>
    </row>
    <row r="732" spans="1:22">
      <c r="A732" s="1" t="s">
        <v>1048</v>
      </c>
      <c r="B732" s="1" t="s">
        <v>1058</v>
      </c>
      <c r="D732" s="1">
        <f t="shared" ca="1" si="571"/>
        <v>0</v>
      </c>
      <c r="E732" s="1">
        <v>9</v>
      </c>
      <c r="F732" s="1">
        <v>12</v>
      </c>
      <c r="G732" s="1" t="str">
        <f t="shared" si="562"/>
        <v>683425190795</v>
      </c>
      <c r="H732" s="1" t="str">
        <f t="shared" si="563"/>
        <v>683425190795</v>
      </c>
      <c r="I732" s="1">
        <f t="shared" si="564"/>
        <v>6</v>
      </c>
      <c r="J732" s="30" t="str">
        <f ca="1">IF(M731=3,H732,IF(OR(AND(INT(RAND()*2)=0,K731-H732&gt;=0),M731=2),H732*(-1),H732))</f>
        <v>683425190795</v>
      </c>
      <c r="K732" s="31">
        <f t="shared" ca="1" si="572"/>
        <v>5111855162126</v>
      </c>
      <c r="L732" s="29">
        <f t="shared" ca="1" si="565"/>
        <v>0</v>
      </c>
      <c r="M732" s="1">
        <f t="shared" ca="1" si="573"/>
        <v>3</v>
      </c>
      <c r="N732" s="34" t="str">
        <f t="shared" ca="1" si="566"/>
        <v>683425190795</v>
      </c>
      <c r="O732" s="37" t="s">
        <v>1428</v>
      </c>
      <c r="P732" s="1" t="str">
        <f>IF(AND($I724&gt;=7,$I733&gt;=7,$I732&lt;7),$H724,$H732)</f>
        <v>683425190795</v>
      </c>
      <c r="Q732" s="31">
        <f t="shared" si="568"/>
        <v>683425190795</v>
      </c>
      <c r="R732" s="31">
        <f t="shared" si="560"/>
        <v>683425190795</v>
      </c>
      <c r="S732" s="1">
        <f t="shared" si="574"/>
        <v>2</v>
      </c>
      <c r="T732" s="1">
        <f t="shared" si="561"/>
        <v>6</v>
      </c>
      <c r="U732" s="1">
        <f t="shared" ca="1" si="569"/>
        <v>4</v>
      </c>
      <c r="V732" s="31" t="str">
        <f t="shared" ca="1" si="570"/>
        <v>483425190795</v>
      </c>
    </row>
    <row r="733" spans="1:22">
      <c r="A733" s="1" t="s">
        <v>1049</v>
      </c>
      <c r="B733" s="1" t="s">
        <v>1059</v>
      </c>
      <c r="D733" s="1">
        <f t="shared" ca="1" si="571"/>
        <v>0</v>
      </c>
      <c r="E733" s="1">
        <v>10</v>
      </c>
      <c r="F733" s="1">
        <v>12</v>
      </c>
      <c r="G733" s="1" t="str">
        <f t="shared" si="562"/>
        <v>138970645228</v>
      </c>
      <c r="H733" s="1" t="str">
        <f t="shared" si="563"/>
        <v>138970645228</v>
      </c>
      <c r="I733" s="1">
        <f t="shared" si="564"/>
        <v>1</v>
      </c>
      <c r="J733" s="30" t="str">
        <f ca="1">IF(M732=3,H733,IF(OR(AND(INT(RAND()*2)=0,K732-H733&gt;=0),M732=2),H733*(-1),H733))</f>
        <v>138970645228</v>
      </c>
      <c r="K733" s="31">
        <f t="shared" ca="1" si="572"/>
        <v>5250825807354</v>
      </c>
      <c r="L733" s="29">
        <f t="shared" ca="1" si="565"/>
        <v>0</v>
      </c>
      <c r="M733" s="1">
        <f t="shared" ca="1" si="573"/>
        <v>3</v>
      </c>
      <c r="N733" s="34" t="str">
        <f t="shared" ca="1" si="566"/>
        <v>138970645228</v>
      </c>
      <c r="O733" s="37" t="s">
        <v>1429</v>
      </c>
      <c r="P733" s="1" t="str">
        <f>IF(AND($I724&gt;=7,$I733&lt;7),$H724,$H733)</f>
        <v>794536201840</v>
      </c>
      <c r="Q733" s="31">
        <f t="shared" si="568"/>
        <v>-794536201840</v>
      </c>
      <c r="R733" s="31">
        <f t="shared" si="560"/>
        <v>-794536201840</v>
      </c>
      <c r="S733" s="1">
        <f t="shared" si="574"/>
        <v>3</v>
      </c>
      <c r="T733" s="1">
        <f t="shared" si="561"/>
        <v>0</v>
      </c>
      <c r="U733" s="1">
        <f t="shared" ca="1" si="569"/>
        <v>2</v>
      </c>
      <c r="V733" s="31">
        <f t="shared" si="570"/>
        <v>-794536201840</v>
      </c>
    </row>
    <row r="734" spans="1:22">
      <c r="D734" s="1">
        <f ca="1">SUM(D724:D733)+D719</f>
        <v>10</v>
      </c>
      <c r="K734" s="31">
        <f t="shared" ca="1" si="572"/>
        <v>5250825807354</v>
      </c>
      <c r="O734" s="37"/>
      <c r="Q734" s="31">
        <f>SUM(Q724:Q733)</f>
        <v>216941931716</v>
      </c>
      <c r="R734" s="31">
        <f>SUM(R724:R733)</f>
        <v>216941931716</v>
      </c>
      <c r="V734" s="31">
        <f ca="1">SUM(V724:V733)</f>
        <v>-1038797348763</v>
      </c>
    </row>
    <row r="735" spans="1:22">
      <c r="O735" s="37"/>
    </row>
    <row r="736" spans="1:22">
      <c r="A736" s="22" t="s">
        <v>391</v>
      </c>
      <c r="F736" s="1" t="s">
        <v>451</v>
      </c>
      <c r="O736" s="37"/>
    </row>
    <row r="737" spans="1:22">
      <c r="F737" s="1">
        <f>MAX(F739:F748)</f>
        <v>12</v>
      </c>
      <c r="O737" s="37"/>
    </row>
    <row r="738" spans="1:22">
      <c r="A738" s="1" t="s">
        <v>440</v>
      </c>
      <c r="B738" s="1" t="s">
        <v>441</v>
      </c>
      <c r="E738" s="1" t="s">
        <v>396</v>
      </c>
      <c r="F738" s="1" t="s">
        <v>444</v>
      </c>
      <c r="G738" s="1" t="s">
        <v>337</v>
      </c>
      <c r="H738" s="1" t="s">
        <v>338</v>
      </c>
      <c r="I738" s="1" t="s">
        <v>342</v>
      </c>
      <c r="J738" s="1" t="s">
        <v>339</v>
      </c>
      <c r="K738" s="31" t="s">
        <v>343</v>
      </c>
      <c r="L738" s="27" t="s">
        <v>344</v>
      </c>
      <c r="M738" s="27" t="s">
        <v>345</v>
      </c>
      <c r="N738" s="33"/>
      <c r="O738" s="36"/>
      <c r="P738" s="17" t="s">
        <v>346</v>
      </c>
    </row>
    <row r="739" spans="1:22">
      <c r="A739" s="1" t="s">
        <v>1060</v>
      </c>
      <c r="B739" s="1" t="s">
        <v>1070</v>
      </c>
      <c r="C739" s="1">
        <f ca="1">IF(C724=3,0,3)</f>
        <v>0</v>
      </c>
      <c r="D739" s="1">
        <f ca="1">IF(AND(C739=0,D734=0),1,0)</f>
        <v>0</v>
      </c>
      <c r="E739" s="1">
        <v>1</v>
      </c>
      <c r="F739" s="1">
        <v>12</v>
      </c>
      <c r="G739" s="1" t="str">
        <f>IF(F739&gt;10,LEFT(A739&amp;B739,F739),LEFT(A739,F739))</f>
        <v>518069342786</v>
      </c>
      <c r="H739" s="1" t="str">
        <f>IF(LEFT(G739,1)="0",RIGHT(G739,LEN(G739)-1)&amp;LEFT(G739,1),G739)</f>
        <v>518069342786</v>
      </c>
      <c r="I739" s="1">
        <f>VALUE(LEFT(H739,1))</f>
        <v>5</v>
      </c>
      <c r="J739" s="31" t="str">
        <f>H739</f>
        <v>518069342786</v>
      </c>
      <c r="K739" s="31" t="str">
        <f>J739</f>
        <v>518069342786</v>
      </c>
      <c r="L739" s="29"/>
      <c r="M739" s="1">
        <f ca="1">C739</f>
        <v>0</v>
      </c>
      <c r="N739" s="34" t="str">
        <f ca="1">IF(D739=1,V739,J739)</f>
        <v>518069342786</v>
      </c>
      <c r="O739" s="37" t="s">
        <v>1430</v>
      </c>
      <c r="P739" s="1" t="str">
        <f>IF($I739&lt;7,$H739,IF($I748&lt;7,$H748,IF($I747&lt;7,$H747,$H746)))</f>
        <v>518069342786</v>
      </c>
      <c r="Q739" s="31">
        <f>IF(AND(VALUE(LEFT(P739,1))&gt;=7,S738&lt;3),P739*-1,P739*1)</f>
        <v>518069342786</v>
      </c>
      <c r="R739" s="31">
        <f t="shared" ref="R739:R748" si="575">Q739</f>
        <v>518069342786</v>
      </c>
      <c r="S739" s="1">
        <f>IF(Q739&lt;0,1,0)</f>
        <v>0</v>
      </c>
      <c r="T739" s="1">
        <f t="shared" ref="T739:T748" si="576">IF(R739&gt;=0,VALUE(LEFT(R739,1)),0)</f>
        <v>5</v>
      </c>
      <c r="U739" s="1">
        <f ca="1">INT(RAND()*4+1)</f>
        <v>2</v>
      </c>
      <c r="V739" s="31" t="str">
        <f ca="1">IF(T739&gt;=5,U739&amp;RIGHT(R739,LEN(R739)-1),R739)</f>
        <v>218069342786</v>
      </c>
    </row>
    <row r="740" spans="1:22">
      <c r="A740" s="1" t="s">
        <v>1061</v>
      </c>
      <c r="B740" s="1" t="s">
        <v>1071</v>
      </c>
      <c r="D740" s="1">
        <f ca="1">D739</f>
        <v>0</v>
      </c>
      <c r="E740" s="1">
        <v>2</v>
      </c>
      <c r="F740" s="1">
        <v>12</v>
      </c>
      <c r="G740" s="1" t="str">
        <f t="shared" ref="G740:G748" si="577">IF(F740&gt;10,LEFT(A740&amp;B740,F740),LEFT(A740,F740))</f>
        <v>396847120542</v>
      </c>
      <c r="H740" s="1" t="str">
        <f t="shared" ref="H740:H748" si="578">IF(LEFT(G740,1)="0",RIGHT(G740,LEN(G740)-1)&amp;LEFT(G740,1),G740)</f>
        <v>396847120542</v>
      </c>
      <c r="I740" s="1">
        <f t="shared" ref="I740:I748" si="579">VALUE(LEFT(H740,1))</f>
        <v>3</v>
      </c>
      <c r="J740" s="31" t="str">
        <f ca="1">IF(M739=3,H740,IF(L739=2,H740,IF(AND(INT(RAND()*2)=0,K739-H740&gt;=0),H740*(-1),H740)))</f>
        <v>396847120542</v>
      </c>
      <c r="K740" s="31">
        <f ca="1">K739+J740</f>
        <v>914916463328</v>
      </c>
      <c r="L740" s="29">
        <f t="shared" ref="L740:L748" ca="1" si="580">IF(J740&lt;0,L739+1,0)</f>
        <v>0</v>
      </c>
      <c r="M740" s="1">
        <f ca="1">IF(J740&lt;0,M739+1,M739)</f>
        <v>0</v>
      </c>
      <c r="N740" s="34" t="str">
        <f t="shared" ref="N740:N748" ca="1" si="581">IF(D740=1,V740,J740)</f>
        <v>396847120542</v>
      </c>
      <c r="O740" s="37" t="s">
        <v>1431</v>
      </c>
      <c r="P740" s="1" t="str">
        <f t="shared" ref="P740:P745" si="582">$H740</f>
        <v>396847120542</v>
      </c>
      <c r="Q740" s="31">
        <f t="shared" ref="Q740:Q748" si="583">IF(AND(VALUE(LEFT(P740,1))&gt;=7,S739&lt;3),P740*-1,P740*1)</f>
        <v>396847120542</v>
      </c>
      <c r="R740" s="31">
        <f t="shared" si="575"/>
        <v>396847120542</v>
      </c>
      <c r="S740" s="1">
        <f>IF(Q740&lt;0,S739+1,S739)</f>
        <v>0</v>
      </c>
      <c r="T740" s="1">
        <f t="shared" si="576"/>
        <v>3</v>
      </c>
      <c r="U740" s="1">
        <f t="shared" ref="U740:U748" ca="1" si="584">INT(RAND()*4+1)</f>
        <v>3</v>
      </c>
      <c r="V740" s="31">
        <f t="shared" ref="V740:V748" si="585">IF(T740&gt;=5,U740&amp;RIGHT(R740,LEN(R740)-1),R740)</f>
        <v>396847120542</v>
      </c>
    </row>
    <row r="741" spans="1:22">
      <c r="A741" s="1" t="s">
        <v>1062</v>
      </c>
      <c r="B741" s="1" t="s">
        <v>1072</v>
      </c>
      <c r="D741" s="1">
        <f t="shared" ref="D741:D748" ca="1" si="586">D740</f>
        <v>0</v>
      </c>
      <c r="E741" s="1">
        <v>3</v>
      </c>
      <c r="F741" s="1">
        <v>12</v>
      </c>
      <c r="G741" s="1" t="str">
        <f t="shared" si="577"/>
        <v>841392675064</v>
      </c>
      <c r="H741" s="1" t="str">
        <f t="shared" si="578"/>
        <v>841392675064</v>
      </c>
      <c r="I741" s="1">
        <f t="shared" si="579"/>
        <v>8</v>
      </c>
      <c r="J741" s="31" t="str">
        <f ca="1">IF(M740=3,H741,IF(L740=2,H741,IF(AND(INT(RAND()*2)=0,K740-H741&gt;=0),H741*(-1),H741)))</f>
        <v>841392675064</v>
      </c>
      <c r="K741" s="31">
        <f t="shared" ref="K741:K749" ca="1" si="587">K740+J741</f>
        <v>1756309138392</v>
      </c>
      <c r="L741" s="29">
        <f t="shared" ca="1" si="580"/>
        <v>0</v>
      </c>
      <c r="M741" s="1">
        <f t="shared" ref="M741:M748" ca="1" si="588">IF(J741&lt;0,M740+1,M740)</f>
        <v>0</v>
      </c>
      <c r="N741" s="34" t="str">
        <f t="shared" ca="1" si="581"/>
        <v>841392675064</v>
      </c>
      <c r="O741" s="37" t="s">
        <v>1432</v>
      </c>
      <c r="P741" s="1" t="str">
        <f t="shared" si="582"/>
        <v>841392675064</v>
      </c>
      <c r="Q741" s="31">
        <f t="shared" si="583"/>
        <v>-841392675064</v>
      </c>
      <c r="R741" s="31">
        <f t="shared" si="575"/>
        <v>-841392675064</v>
      </c>
      <c r="S741" s="1">
        <f t="shared" ref="S741:S748" si="589">IF(Q741&lt;0,S740+1,S740)</f>
        <v>1</v>
      </c>
      <c r="T741" s="1">
        <f t="shared" si="576"/>
        <v>0</v>
      </c>
      <c r="U741" s="1">
        <f t="shared" ca="1" si="584"/>
        <v>4</v>
      </c>
      <c r="V741" s="31">
        <f t="shared" si="585"/>
        <v>-841392675064</v>
      </c>
    </row>
    <row r="742" spans="1:22">
      <c r="A742" s="1" t="s">
        <v>1063</v>
      </c>
      <c r="B742" s="1" t="s">
        <v>1073</v>
      </c>
      <c r="D742" s="1">
        <f t="shared" ca="1" si="586"/>
        <v>0</v>
      </c>
      <c r="E742" s="1">
        <v>4</v>
      </c>
      <c r="F742" s="1">
        <v>12</v>
      </c>
      <c r="G742" s="1" t="str">
        <f t="shared" si="577"/>
        <v>407958231620</v>
      </c>
      <c r="H742" s="1" t="str">
        <f t="shared" si="578"/>
        <v>407958231620</v>
      </c>
      <c r="I742" s="1">
        <f t="shared" si="579"/>
        <v>4</v>
      </c>
      <c r="J742" s="31" t="str">
        <f ca="1">IF(M741=3,H742,IF(L741=2,H742,IF(AND(INT(RAND()*2)=0,K741-H742&gt;=0),H742*(-1),H742)))</f>
        <v>407958231620</v>
      </c>
      <c r="K742" s="31">
        <f t="shared" ca="1" si="587"/>
        <v>2164267370012</v>
      </c>
      <c r="L742" s="29">
        <f t="shared" ca="1" si="580"/>
        <v>0</v>
      </c>
      <c r="M742" s="1">
        <f t="shared" ca="1" si="588"/>
        <v>0</v>
      </c>
      <c r="N742" s="34" t="str">
        <f t="shared" ca="1" si="581"/>
        <v>407958231620</v>
      </c>
      <c r="O742" s="37" t="s">
        <v>1433</v>
      </c>
      <c r="P742" s="1" t="str">
        <f t="shared" si="582"/>
        <v>407958231620</v>
      </c>
      <c r="Q742" s="31">
        <f t="shared" si="583"/>
        <v>407958231620</v>
      </c>
      <c r="R742" s="31">
        <f t="shared" si="575"/>
        <v>407958231620</v>
      </c>
      <c r="S742" s="1">
        <f t="shared" si="589"/>
        <v>1</v>
      </c>
      <c r="T742" s="1">
        <f t="shared" si="576"/>
        <v>4</v>
      </c>
      <c r="U742" s="1">
        <f t="shared" ca="1" si="584"/>
        <v>1</v>
      </c>
      <c r="V742" s="31">
        <f t="shared" si="585"/>
        <v>407958231620</v>
      </c>
    </row>
    <row r="743" spans="1:22">
      <c r="A743" s="1" t="s">
        <v>1064</v>
      </c>
      <c r="B743" s="1" t="s">
        <v>1074</v>
      </c>
      <c r="D743" s="1">
        <f t="shared" ca="1" si="586"/>
        <v>0</v>
      </c>
      <c r="E743" s="1">
        <v>5</v>
      </c>
      <c r="F743" s="1">
        <v>12</v>
      </c>
      <c r="G743" s="1" t="str">
        <f t="shared" si="577"/>
        <v>285736019419</v>
      </c>
      <c r="H743" s="1" t="str">
        <f t="shared" si="578"/>
        <v>285736019419</v>
      </c>
      <c r="I743" s="1">
        <f t="shared" si="579"/>
        <v>2</v>
      </c>
      <c r="J743" s="38">
        <f ca="1">IF(OR(M742=3,L742=2,M742=2),H743,IF(AND(INT(RAND()*2)=0,K742-H743&gt;=0),H743*(-1),H743))</f>
        <v>-285736019419</v>
      </c>
      <c r="K743" s="31">
        <f t="shared" ca="1" si="587"/>
        <v>1878531350593</v>
      </c>
      <c r="L743" s="29">
        <f t="shared" ca="1" si="580"/>
        <v>1</v>
      </c>
      <c r="M743" s="1">
        <f t="shared" ca="1" si="588"/>
        <v>1</v>
      </c>
      <c r="N743" s="34">
        <f t="shared" ca="1" si="581"/>
        <v>-285736019419</v>
      </c>
      <c r="O743" s="37" t="s">
        <v>1434</v>
      </c>
      <c r="P743" s="1" t="str">
        <f t="shared" si="582"/>
        <v>285736019419</v>
      </c>
      <c r="Q743" s="31">
        <f t="shared" si="583"/>
        <v>285736019419</v>
      </c>
      <c r="R743" s="31">
        <f t="shared" si="575"/>
        <v>285736019419</v>
      </c>
      <c r="S743" s="1">
        <f t="shared" si="589"/>
        <v>1</v>
      </c>
      <c r="T743" s="1">
        <f t="shared" si="576"/>
        <v>2</v>
      </c>
      <c r="U743" s="1">
        <f t="shared" ca="1" si="584"/>
        <v>1</v>
      </c>
      <c r="V743" s="31">
        <f t="shared" si="585"/>
        <v>285736019419</v>
      </c>
    </row>
    <row r="744" spans="1:22">
      <c r="A744" s="1" t="s">
        <v>1065</v>
      </c>
      <c r="B744" s="1" t="s">
        <v>1075</v>
      </c>
      <c r="D744" s="1">
        <f t="shared" ca="1" si="586"/>
        <v>0</v>
      </c>
      <c r="E744" s="1">
        <v>6</v>
      </c>
      <c r="F744" s="1">
        <v>12</v>
      </c>
      <c r="G744" s="1" t="str">
        <f t="shared" si="577"/>
        <v>174625908308</v>
      </c>
      <c r="H744" s="1" t="str">
        <f t="shared" si="578"/>
        <v>174625908308</v>
      </c>
      <c r="I744" s="1">
        <f t="shared" si="579"/>
        <v>1</v>
      </c>
      <c r="J744" s="38" t="str">
        <f ca="1">IF(OR(M743=3,L743=2,M743=2),H744,IF(AND(INT(RAND()*2)=0,K743-H744&gt;=0),H744*(-1),H744))</f>
        <v>174625908308</v>
      </c>
      <c r="K744" s="31">
        <f t="shared" ca="1" si="587"/>
        <v>2053157258901</v>
      </c>
      <c r="L744" s="29">
        <f t="shared" ca="1" si="580"/>
        <v>0</v>
      </c>
      <c r="M744" s="1">
        <f t="shared" ca="1" si="588"/>
        <v>1</v>
      </c>
      <c r="N744" s="34" t="str">
        <f t="shared" ca="1" si="581"/>
        <v>174625908308</v>
      </c>
      <c r="O744" s="37" t="s">
        <v>1435</v>
      </c>
      <c r="P744" s="1" t="str">
        <f t="shared" si="582"/>
        <v>174625908308</v>
      </c>
      <c r="Q744" s="31">
        <f t="shared" si="583"/>
        <v>174625908308</v>
      </c>
      <c r="R744" s="31">
        <f t="shared" si="575"/>
        <v>174625908308</v>
      </c>
      <c r="S744" s="1">
        <f t="shared" si="589"/>
        <v>1</v>
      </c>
      <c r="T744" s="1">
        <f t="shared" si="576"/>
        <v>1</v>
      </c>
      <c r="U744" s="1">
        <f t="shared" ca="1" si="584"/>
        <v>1</v>
      </c>
      <c r="V744" s="31">
        <f t="shared" si="585"/>
        <v>174625908308</v>
      </c>
    </row>
    <row r="745" spans="1:22">
      <c r="A745" s="1" t="s">
        <v>1066</v>
      </c>
      <c r="B745" s="1" t="s">
        <v>1076</v>
      </c>
      <c r="D745" s="1">
        <f t="shared" ca="1" si="586"/>
        <v>0</v>
      </c>
      <c r="E745" s="1">
        <v>7</v>
      </c>
      <c r="F745" s="1">
        <v>12</v>
      </c>
      <c r="G745" s="1" t="str">
        <f t="shared" si="577"/>
        <v>063514897231</v>
      </c>
      <c r="H745" s="1" t="str">
        <f t="shared" si="578"/>
        <v>635148972310</v>
      </c>
      <c r="I745" s="1">
        <f t="shared" si="579"/>
        <v>6</v>
      </c>
      <c r="J745" s="38" t="str">
        <f ca="1">IF(OR(M744=3,L744=2,M744=2),H745,IF(AND(INT(RAND()*2)=0,K744-H745&gt;=0),H745*(-1),H745))</f>
        <v>635148972310</v>
      </c>
      <c r="K745" s="31">
        <f t="shared" ca="1" si="587"/>
        <v>2688306231211</v>
      </c>
      <c r="L745" s="29">
        <f t="shared" ca="1" si="580"/>
        <v>0</v>
      </c>
      <c r="M745" s="1">
        <f t="shared" ca="1" si="588"/>
        <v>1</v>
      </c>
      <c r="N745" s="34" t="str">
        <f t="shared" ca="1" si="581"/>
        <v>635148972310</v>
      </c>
      <c r="O745" s="37" t="s">
        <v>1436</v>
      </c>
      <c r="P745" s="1" t="str">
        <f t="shared" si="582"/>
        <v>635148972310</v>
      </c>
      <c r="Q745" s="31">
        <f t="shared" si="583"/>
        <v>635148972310</v>
      </c>
      <c r="R745" s="31">
        <f t="shared" si="575"/>
        <v>635148972310</v>
      </c>
      <c r="S745" s="1">
        <f t="shared" si="589"/>
        <v>1</v>
      </c>
      <c r="T745" s="1">
        <f t="shared" si="576"/>
        <v>6</v>
      </c>
      <c r="U745" s="1">
        <f t="shared" ca="1" si="584"/>
        <v>2</v>
      </c>
      <c r="V745" s="31" t="str">
        <f t="shared" ca="1" si="585"/>
        <v>235148972310</v>
      </c>
    </row>
    <row r="746" spans="1:22">
      <c r="A746" s="1" t="s">
        <v>1067</v>
      </c>
      <c r="B746" s="1" t="s">
        <v>1077</v>
      </c>
      <c r="D746" s="1">
        <f t="shared" ca="1" si="586"/>
        <v>0</v>
      </c>
      <c r="E746" s="1">
        <v>8</v>
      </c>
      <c r="F746" s="1">
        <v>12</v>
      </c>
      <c r="G746" s="1" t="str">
        <f t="shared" si="577"/>
        <v>730281564997</v>
      </c>
      <c r="H746" s="1" t="str">
        <f t="shared" si="578"/>
        <v>730281564997</v>
      </c>
      <c r="I746" s="1">
        <f t="shared" si="579"/>
        <v>7</v>
      </c>
      <c r="J746" s="38">
        <f ca="1">IF(OR(M745=3,L745=2),H746,IF(OR(AND(INT(RAND()*2)=0,K745-H746&gt;=0),M745&lt;=2),H746*(-1),H746))</f>
        <v>-730281564997</v>
      </c>
      <c r="K746" s="31">
        <f t="shared" ca="1" si="587"/>
        <v>1958024666214</v>
      </c>
      <c r="L746" s="29">
        <f t="shared" ca="1" si="580"/>
        <v>1</v>
      </c>
      <c r="M746" s="1">
        <f t="shared" ca="1" si="588"/>
        <v>2</v>
      </c>
      <c r="N746" s="34">
        <f t="shared" ca="1" si="581"/>
        <v>-730281564997</v>
      </c>
      <c r="O746" s="37" t="s">
        <v>1437</v>
      </c>
      <c r="P746" s="1" t="str">
        <f>IF(AND($I739&gt;=7,$I748&gt;=7,$I747&gt;=7),$H739,$H746)</f>
        <v>730281564997</v>
      </c>
      <c r="Q746" s="31">
        <f t="shared" si="583"/>
        <v>-730281564997</v>
      </c>
      <c r="R746" s="31">
        <f t="shared" si="575"/>
        <v>-730281564997</v>
      </c>
      <c r="S746" s="1">
        <f t="shared" si="589"/>
        <v>2</v>
      </c>
      <c r="T746" s="1">
        <f t="shared" si="576"/>
        <v>0</v>
      </c>
      <c r="U746" s="1">
        <f t="shared" ca="1" si="584"/>
        <v>1</v>
      </c>
      <c r="V746" s="31">
        <f t="shared" si="585"/>
        <v>-730281564997</v>
      </c>
    </row>
    <row r="747" spans="1:22">
      <c r="A747" s="1" t="s">
        <v>1068</v>
      </c>
      <c r="B747" s="1" t="s">
        <v>1078</v>
      </c>
      <c r="D747" s="1">
        <f t="shared" ca="1" si="586"/>
        <v>0</v>
      </c>
      <c r="E747" s="1">
        <v>9</v>
      </c>
      <c r="F747" s="1">
        <v>12</v>
      </c>
      <c r="G747" s="1" t="str">
        <f t="shared" si="577"/>
        <v>952403786175</v>
      </c>
      <c r="H747" s="1" t="str">
        <f t="shared" si="578"/>
        <v>952403786175</v>
      </c>
      <c r="I747" s="1">
        <f t="shared" si="579"/>
        <v>9</v>
      </c>
      <c r="J747" s="38">
        <f ca="1">IF(M746=3,H747,IF(OR(AND(INT(RAND()*2)=0,K746-H747&gt;=0),M746=2),H747*(-1),H747))</f>
        <v>-952403786175</v>
      </c>
      <c r="K747" s="31">
        <f t="shared" ca="1" si="587"/>
        <v>1005620880039</v>
      </c>
      <c r="L747" s="29">
        <f t="shared" ca="1" si="580"/>
        <v>2</v>
      </c>
      <c r="M747" s="1">
        <f t="shared" ca="1" si="588"/>
        <v>3</v>
      </c>
      <c r="N747" s="34">
        <f t="shared" ca="1" si="581"/>
        <v>-952403786175</v>
      </c>
      <c r="O747" s="37" t="s">
        <v>1438</v>
      </c>
      <c r="P747" s="1" t="str">
        <f>IF(AND($I739&gt;=7,$I748&gt;=7,$I747&lt;7),$H739,$H747)</f>
        <v>952403786175</v>
      </c>
      <c r="Q747" s="31">
        <f t="shared" si="583"/>
        <v>-952403786175</v>
      </c>
      <c r="R747" s="31">
        <f t="shared" si="575"/>
        <v>-952403786175</v>
      </c>
      <c r="S747" s="1">
        <f t="shared" si="589"/>
        <v>3</v>
      </c>
      <c r="T747" s="1">
        <f t="shared" si="576"/>
        <v>0</v>
      </c>
      <c r="U747" s="1">
        <f t="shared" ca="1" si="584"/>
        <v>2</v>
      </c>
      <c r="V747" s="31">
        <f t="shared" si="585"/>
        <v>-952403786175</v>
      </c>
    </row>
    <row r="748" spans="1:22">
      <c r="A748" s="1" t="s">
        <v>1069</v>
      </c>
      <c r="B748" s="1" t="s">
        <v>1079</v>
      </c>
      <c r="D748" s="1">
        <f t="shared" ca="1" si="586"/>
        <v>0</v>
      </c>
      <c r="E748" s="1">
        <v>10</v>
      </c>
      <c r="F748" s="1">
        <v>12</v>
      </c>
      <c r="G748" s="1" t="str">
        <f t="shared" si="577"/>
        <v>629170453853</v>
      </c>
      <c r="H748" s="1" t="str">
        <f t="shared" si="578"/>
        <v>629170453853</v>
      </c>
      <c r="I748" s="1">
        <f t="shared" si="579"/>
        <v>6</v>
      </c>
      <c r="J748" s="38" t="str">
        <f ca="1">IF(M747=3,H748,IF(OR(AND(INT(RAND()*2)=0,K747-H748&gt;=0),M747=2),H748*(-1),H748))</f>
        <v>629170453853</v>
      </c>
      <c r="K748" s="31">
        <f t="shared" ca="1" si="587"/>
        <v>1634791333892</v>
      </c>
      <c r="L748" s="29">
        <f t="shared" ca="1" si="580"/>
        <v>0</v>
      </c>
      <c r="M748" s="1">
        <f t="shared" ca="1" si="588"/>
        <v>3</v>
      </c>
      <c r="N748" s="34" t="str">
        <f t="shared" ca="1" si="581"/>
        <v>629170453853</v>
      </c>
      <c r="O748" s="37" t="s">
        <v>1439</v>
      </c>
      <c r="P748" s="1" t="str">
        <f>IF(AND($I739&gt;=7,$I748&lt;7),$H739,$H748)</f>
        <v>629170453853</v>
      </c>
      <c r="Q748" s="31">
        <f t="shared" si="583"/>
        <v>629170453853</v>
      </c>
      <c r="R748" s="31">
        <f t="shared" si="575"/>
        <v>629170453853</v>
      </c>
      <c r="S748" s="1">
        <f t="shared" si="589"/>
        <v>3</v>
      </c>
      <c r="T748" s="1">
        <f t="shared" si="576"/>
        <v>6</v>
      </c>
      <c r="U748" s="1">
        <f t="shared" ca="1" si="584"/>
        <v>4</v>
      </c>
      <c r="V748" s="31" t="str">
        <f t="shared" ca="1" si="585"/>
        <v>429170453853</v>
      </c>
    </row>
    <row r="749" spans="1:22">
      <c r="K749" s="31">
        <f t="shared" ca="1" si="587"/>
        <v>1634791333892</v>
      </c>
      <c r="O749" s="37"/>
      <c r="Q749" s="31">
        <f>SUM(Q739:Q748)</f>
        <v>523478022602</v>
      </c>
      <c r="R749" s="31">
        <f>SUM(R739:R748)</f>
        <v>523478022602</v>
      </c>
      <c r="V749" s="31">
        <f ca="1">SUM(V739:V748)</f>
        <v>-1258910746347</v>
      </c>
    </row>
    <row r="750" spans="1:22">
      <c r="O750" s="37"/>
    </row>
  </sheetData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BE900"/>
  <sheetViews>
    <sheetView showGridLines="0" showRowColHeaders="0" topLeftCell="AS1" zoomScale="90" zoomScaleNormal="90" workbookViewId="0">
      <selection activeCell="AW3" sqref="AW3"/>
    </sheetView>
  </sheetViews>
  <sheetFormatPr defaultRowHeight="13.5"/>
  <cols>
    <col min="1" max="1" width="11.625" style="1" hidden="1" customWidth="1"/>
    <col min="2" max="2" width="11.75" style="27" hidden="1" customWidth="1"/>
    <col min="3" max="4" width="4.75" style="1" hidden="1" customWidth="1"/>
    <col min="5" max="5" width="5.375" style="1" hidden="1" customWidth="1"/>
    <col min="6" max="6" width="5.25" style="1" hidden="1" customWidth="1"/>
    <col min="7" max="8" width="10.125" style="27" hidden="1" customWidth="1"/>
    <col min="9" max="9" width="11.25" style="131" hidden="1" customWidth="1"/>
    <col min="10" max="10" width="11.25" style="119" hidden="1" customWidth="1"/>
    <col min="11" max="11" width="11.25" style="33" hidden="1" customWidth="1"/>
    <col min="12" max="14" width="3.75" style="34" hidden="1" customWidth="1"/>
    <col min="15" max="15" width="4.5" style="34" hidden="1" customWidth="1"/>
    <col min="16" max="18" width="11.25" style="33" hidden="1" customWidth="1"/>
    <col min="19" max="19" width="6.5" style="1" hidden="1" customWidth="1"/>
    <col min="20" max="20" width="15" style="124" hidden="1" customWidth="1"/>
    <col min="21" max="21" width="3.5" style="31" hidden="1" customWidth="1"/>
    <col min="22" max="22" width="3.5" style="1" hidden="1" customWidth="1"/>
    <col min="23" max="23" width="6.5" style="1" hidden="1" customWidth="1"/>
    <col min="24" max="33" width="14.625" style="1" hidden="1" customWidth="1"/>
    <col min="34" max="43" width="7.75" style="1" hidden="1" customWidth="1"/>
    <col min="44" max="44" width="7.75" style="17" customWidth="1"/>
    <col min="45" max="45" width="2.875" style="17" customWidth="1"/>
    <col min="46" max="46" width="4.5" style="17" customWidth="1"/>
    <col min="47" max="54" width="16.5" style="17" customWidth="1"/>
    <col min="55" max="55" width="17.625" style="17" customWidth="1"/>
    <col min="56" max="56" width="16.625" style="17" customWidth="1"/>
    <col min="57" max="16384" width="9" style="17"/>
  </cols>
  <sheetData>
    <row r="1" spans="1:57">
      <c r="A1" s="22" t="s">
        <v>450</v>
      </c>
      <c r="D1" s="133" t="s">
        <v>1452</v>
      </c>
      <c r="E1" s="132">
        <v>1</v>
      </c>
      <c r="AS1" s="421" t="str">
        <f>HYPERLINK("#実行メニュー!C15","◆実行メニューへ戻る(ｸﾘｯｸ)")</f>
        <v>◆実行メニューへ戻る(ｸﾘｯｸ)</v>
      </c>
      <c r="AT1" s="421"/>
      <c r="AU1" s="421"/>
      <c r="AV1" s="421"/>
    </row>
    <row r="2" spans="1:57">
      <c r="F2" s="211">
        <v>2</v>
      </c>
      <c r="T2" s="123" t="s">
        <v>392</v>
      </c>
      <c r="X2" s="41">
        <v>1</v>
      </c>
      <c r="Y2" s="41">
        <v>2</v>
      </c>
      <c r="Z2" s="41">
        <v>3</v>
      </c>
      <c r="AA2" s="41">
        <v>4</v>
      </c>
      <c r="AB2" s="41">
        <v>5</v>
      </c>
      <c r="AC2" s="41">
        <v>6</v>
      </c>
      <c r="AD2" s="41">
        <v>7</v>
      </c>
      <c r="AE2" s="41">
        <v>8</v>
      </c>
      <c r="AF2" s="41">
        <v>9</v>
      </c>
      <c r="AG2" s="41">
        <v>10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39"/>
      <c r="AZ2" s="158" t="s">
        <v>1459</v>
      </c>
      <c r="BA2" s="158"/>
    </row>
    <row r="3" spans="1:57">
      <c r="A3" s="1" t="s">
        <v>440</v>
      </c>
      <c r="B3" s="27" t="s">
        <v>441</v>
      </c>
      <c r="C3" s="28" t="s">
        <v>340</v>
      </c>
      <c r="E3" s="1" t="s">
        <v>396</v>
      </c>
      <c r="F3" s="1" t="s">
        <v>444</v>
      </c>
      <c r="G3" s="27" t="s">
        <v>337</v>
      </c>
      <c r="H3" s="27" t="s">
        <v>338</v>
      </c>
      <c r="I3" s="208"/>
      <c r="J3" s="119" t="s">
        <v>1447</v>
      </c>
      <c r="K3" s="121" t="s">
        <v>1448</v>
      </c>
      <c r="R3" s="33" t="s">
        <v>1449</v>
      </c>
      <c r="S3" s="27"/>
      <c r="T3" s="123" t="s">
        <v>394</v>
      </c>
      <c r="W3" s="1">
        <v>1</v>
      </c>
      <c r="X3" s="42">
        <f ca="1">T4</f>
        <v>69</v>
      </c>
      <c r="Y3" s="42">
        <f ca="1">T19</f>
        <v>85</v>
      </c>
      <c r="Z3" s="42">
        <f ca="1">T34</f>
        <v>29</v>
      </c>
      <c r="AA3" s="42">
        <f ca="1">T49</f>
        <v>76</v>
      </c>
      <c r="AB3" s="42">
        <f ca="1">T64</f>
        <v>91</v>
      </c>
      <c r="AC3" s="42">
        <f ca="1">T79</f>
        <v>971</v>
      </c>
      <c r="AD3" s="42">
        <f ca="1">T94</f>
        <v>501</v>
      </c>
      <c r="AE3" s="42">
        <f ca="1">T109</f>
        <v>6425</v>
      </c>
      <c r="AF3" s="42">
        <f ca="1">T124</f>
        <v>7902</v>
      </c>
      <c r="AG3" s="42">
        <f ca="1">T139</f>
        <v>5487</v>
      </c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0"/>
      <c r="AZ3" s="17" t="s">
        <v>1460</v>
      </c>
    </row>
    <row r="4" spans="1:57">
      <c r="A4" s="60" t="s">
        <v>2196</v>
      </c>
      <c r="B4" s="231"/>
      <c r="C4" s="224">
        <v>0</v>
      </c>
      <c r="E4" s="1">
        <v>1</v>
      </c>
      <c r="F4" s="1">
        <f>F2</f>
        <v>2</v>
      </c>
      <c r="G4" s="27" t="str">
        <f ca="1">IF(RIGHT(A4,F4)="0",INT(RAND()*9+1),RIGHT(A4,F4))</f>
        <v>09</v>
      </c>
      <c r="H4" s="27" t="str">
        <f ca="1">IF(LEFT(G4,1)="0",LEFT(G10,1)&amp;RIGHT(G4,LEN(G4)-1),IF(VALUE(G4)=10,VALUE("1"&amp;RIGHT(G10)),G4))</f>
        <v>69</v>
      </c>
      <c r="I4" s="209">
        <f ca="1">IF(VALUE(H4)=10,VALUE("1"&amp;RIGHT(G10)),H4*1)</f>
        <v>69</v>
      </c>
      <c r="J4" s="119">
        <f ca="1">I4</f>
        <v>69</v>
      </c>
      <c r="K4" s="121">
        <f ca="1">ABS(I4)</f>
        <v>69</v>
      </c>
      <c r="L4" s="34">
        <f ca="1">IF(J4&lt;0,-1,1)</f>
        <v>1</v>
      </c>
      <c r="M4" s="34" t="str">
        <f ca="1">IF(I4&lt;0,E4,"")</f>
        <v/>
      </c>
      <c r="N4" s="34">
        <f ca="1">IF(I4&gt;0,E4,"")</f>
        <v>1</v>
      </c>
      <c r="O4" s="34">
        <f ca="1">SMALL(N4:N13,2)</f>
        <v>2</v>
      </c>
      <c r="P4" s="33">
        <f ca="1">LARGE(K4:K13,1)</f>
        <v>98</v>
      </c>
      <c r="Q4" s="33">
        <f ca="1">VLOOKUP(1,O4:P13,2,FALSE)</f>
        <v>76</v>
      </c>
      <c r="R4" s="33">
        <f ca="1">IF(L14&gt;0,Q4,I4)</f>
        <v>69</v>
      </c>
      <c r="T4" s="125">
        <f ca="1">IF($E$1=1,R4,K4)</f>
        <v>69</v>
      </c>
      <c r="W4" s="1">
        <v>2</v>
      </c>
      <c r="X4" s="42">
        <f t="shared" ref="X4:X7" ca="1" si="0">T5</f>
        <v>76</v>
      </c>
      <c r="Y4" s="42">
        <f t="shared" ref="Y4:Y9" ca="1" si="1">T20</f>
        <v>96</v>
      </c>
      <c r="Z4" s="42">
        <f t="shared" ref="Z4:Z9" ca="1" si="2">T35</f>
        <v>63</v>
      </c>
      <c r="AA4" s="42">
        <f t="shared" ref="AA4:AA9" ca="1" si="3">T50</f>
        <v>59</v>
      </c>
      <c r="AB4" s="42">
        <f t="shared" ref="AB4:AB9" ca="1" si="4">T65</f>
        <v>12</v>
      </c>
      <c r="AC4" s="42">
        <f t="shared" ref="AC4:AC9" ca="1" si="5">T80</f>
        <v>315</v>
      </c>
      <c r="AD4" s="42">
        <f t="shared" ref="AD4:AD9" ca="1" si="6">T95</f>
        <v>456</v>
      </c>
      <c r="AE4" s="42">
        <f t="shared" ref="AE4:AE9" ca="1" si="7">T110</f>
        <v>4203</v>
      </c>
      <c r="AF4" s="42">
        <f t="shared" ref="AF4:AF9" ca="1" si="8">T125</f>
        <v>4679</v>
      </c>
      <c r="AG4" s="42">
        <f t="shared" ref="AG4:AG9" ca="1" si="9">T140</f>
        <v>6043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39"/>
    </row>
    <row r="5" spans="1:57">
      <c r="A5" s="60" t="s">
        <v>2197</v>
      </c>
      <c r="B5" s="231"/>
      <c r="E5" s="1">
        <v>2</v>
      </c>
      <c r="F5" s="1">
        <f>F2</f>
        <v>2</v>
      </c>
      <c r="G5" s="27" t="str">
        <f t="shared" ref="G5:G12" ca="1" si="10">IF(RIGHT(A5,F5)="0",INT(RAND()*9+1),RIGHT(A5,F5))</f>
        <v>76</v>
      </c>
      <c r="H5" s="27" t="str">
        <f ca="1">IF(LEFT(G5,1)="0",LEFT(G10,1)&amp;RIGHT(G5,LEN(G5)-1),IF(VALUE(G5)=10,VALUE("1"&amp;RIGHT(G10)),G5))</f>
        <v>76</v>
      </c>
      <c r="I5" s="131">
        <f ca="1">H5*1</f>
        <v>76</v>
      </c>
      <c r="J5" s="119">
        <f ca="1">J4+I5</f>
        <v>145</v>
      </c>
      <c r="K5" s="121">
        <f t="shared" ref="K5:K13" ca="1" si="11">ABS(I5)</f>
        <v>76</v>
      </c>
      <c r="L5" s="34">
        <f t="shared" ref="L5:L13" ca="1" si="12">IF(J5&lt;0,-1,1)</f>
        <v>1</v>
      </c>
      <c r="M5" s="34" t="str">
        <f t="shared" ref="M5:M13" ca="1" si="13">IF(I5&lt;0,E5,"")</f>
        <v/>
      </c>
      <c r="N5" s="34">
        <f t="shared" ref="N5:N13" ca="1" si="14">IF(I5&gt;0,E5,"")</f>
        <v>2</v>
      </c>
      <c r="O5" s="34">
        <f ca="1">SMALL(N4:N13,3)</f>
        <v>3</v>
      </c>
      <c r="P5" s="33">
        <f ca="1">LARGE(K4:K13,2)</f>
        <v>87</v>
      </c>
      <c r="Q5" s="33">
        <f ca="1">VLOOKUP(2,O4:P13,2,FALSE)</f>
        <v>98</v>
      </c>
      <c r="R5" s="33">
        <f ca="1">IF(L14&gt;0,Q5,I5)</f>
        <v>76</v>
      </c>
      <c r="T5" s="125">
        <f ca="1">IF($E$1=1,R5,K5)</f>
        <v>76</v>
      </c>
      <c r="W5" s="1">
        <v>3</v>
      </c>
      <c r="X5" s="42">
        <f t="shared" ca="1" si="0"/>
        <v>15</v>
      </c>
      <c r="Y5" s="42">
        <f t="shared" ca="1" si="1"/>
        <v>18</v>
      </c>
      <c r="Z5" s="42">
        <f t="shared" ca="1" si="2"/>
        <v>-37</v>
      </c>
      <c r="AA5" s="42">
        <f t="shared" ca="1" si="3"/>
        <v>43</v>
      </c>
      <c r="AB5" s="42">
        <f t="shared" ca="1" si="4"/>
        <v>56</v>
      </c>
      <c r="AC5" s="42">
        <f t="shared" ca="1" si="5"/>
        <v>648</v>
      </c>
      <c r="AD5" s="42">
        <f t="shared" ca="1" si="6"/>
        <v>-612</v>
      </c>
      <c r="AE5" s="42">
        <f t="shared" ca="1" si="7"/>
        <v>2081</v>
      </c>
      <c r="AF5" s="42">
        <f t="shared" ca="1" si="8"/>
        <v>5780</v>
      </c>
      <c r="AG5" s="42">
        <f t="shared" ca="1" si="9"/>
        <v>4821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39"/>
    </row>
    <row r="6" spans="1:57">
      <c r="A6" s="60" t="s">
        <v>2198</v>
      </c>
      <c r="B6" s="231"/>
      <c r="E6" s="1">
        <v>3</v>
      </c>
      <c r="F6" s="1">
        <f>F2</f>
        <v>2</v>
      </c>
      <c r="G6" s="27" t="str">
        <f t="shared" ca="1" si="10"/>
        <v>10</v>
      </c>
      <c r="H6" s="27">
        <f ca="1">IF(LEFT(G6,1)="0",LEFT(G10,1)&amp;RIGHT(G6,LEN(G6)-1),IF(VALUE(G6)=10,VALUE("1"&amp;RIGHT(G10)),G6))</f>
        <v>15</v>
      </c>
      <c r="I6" s="131">
        <f t="shared" ref="I6:I13" ca="1" si="15">H6*1</f>
        <v>15</v>
      </c>
      <c r="J6" s="119">
        <f t="shared" ref="J6:J13" ca="1" si="16">J5+I6</f>
        <v>160</v>
      </c>
      <c r="K6" s="121">
        <f t="shared" ca="1" si="11"/>
        <v>15</v>
      </c>
      <c r="L6" s="34">
        <f t="shared" ca="1" si="12"/>
        <v>1</v>
      </c>
      <c r="M6" s="34" t="str">
        <f t="shared" ca="1" si="13"/>
        <v/>
      </c>
      <c r="N6" s="34">
        <f t="shared" ca="1" si="14"/>
        <v>3</v>
      </c>
      <c r="O6" s="34">
        <f ca="1">SMALL(N4:N13,1)</f>
        <v>1</v>
      </c>
      <c r="P6" s="33">
        <f ca="1">LARGE(K4:K13,3)</f>
        <v>76</v>
      </c>
      <c r="Q6" s="33">
        <f ca="1">VLOOKUP(3,O4:P13,2,FALSE)</f>
        <v>87</v>
      </c>
      <c r="R6" s="33">
        <f ca="1">IF(L14&gt;0,Q6,I6)</f>
        <v>15</v>
      </c>
      <c r="T6" s="125">
        <f t="shared" ref="T6:T13" ca="1" si="17">IF($E$1=1,R6,K6)</f>
        <v>15</v>
      </c>
      <c r="W6" s="1">
        <v>4</v>
      </c>
      <c r="X6" s="42">
        <f t="shared" ca="1" si="0"/>
        <v>43</v>
      </c>
      <c r="Y6" s="42">
        <f t="shared" ca="1" si="1"/>
        <v>27</v>
      </c>
      <c r="Z6" s="42">
        <f t="shared" ca="1" si="2"/>
        <v>74</v>
      </c>
      <c r="AA6" s="42">
        <f t="shared" ca="1" si="3"/>
        <v>87</v>
      </c>
      <c r="AB6" s="42">
        <f t="shared" ca="1" si="4"/>
        <v>78</v>
      </c>
      <c r="AC6" s="42">
        <f t="shared" ca="1" si="5"/>
        <v>860</v>
      </c>
      <c r="AD6" s="42">
        <f t="shared" ca="1" si="6"/>
        <v>945</v>
      </c>
      <c r="AE6" s="42">
        <f t="shared" ca="1" si="7"/>
        <v>3192</v>
      </c>
      <c r="AF6" s="42">
        <f t="shared" ca="1" si="8"/>
        <v>-9124</v>
      </c>
      <c r="AG6" s="42">
        <f t="shared" ca="1" si="9"/>
        <v>2609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39"/>
    </row>
    <row r="7" spans="1:57" ht="14.25" thickBot="1">
      <c r="A7" s="60" t="s">
        <v>2199</v>
      </c>
      <c r="B7" s="231"/>
      <c r="E7" s="1">
        <v>4</v>
      </c>
      <c r="F7" s="1">
        <f>F2</f>
        <v>2</v>
      </c>
      <c r="G7" s="27" t="str">
        <f t="shared" ca="1" si="10"/>
        <v>43</v>
      </c>
      <c r="H7" s="27" t="str">
        <f ca="1">IF(LEFT(G7,1)="0",LEFT(G10,1)&amp;RIGHT(G7,LEN(G7)-1),IF(VALUE(G7)=10,VALUE("1"&amp;RIGHT(G10)),G7))</f>
        <v>43</v>
      </c>
      <c r="I7" s="131">
        <f t="shared" ca="1" si="15"/>
        <v>43</v>
      </c>
      <c r="J7" s="119">
        <f t="shared" ca="1" si="16"/>
        <v>203</v>
      </c>
      <c r="K7" s="121">
        <f t="shared" ca="1" si="11"/>
        <v>43</v>
      </c>
      <c r="L7" s="34">
        <f t="shared" ca="1" si="12"/>
        <v>1</v>
      </c>
      <c r="M7" s="34" t="str">
        <f t="shared" ca="1" si="13"/>
        <v/>
      </c>
      <c r="N7" s="34">
        <f t="shared" ca="1" si="14"/>
        <v>4</v>
      </c>
      <c r="O7" s="34">
        <f ca="1">SMALL(N4:N13,5)</f>
        <v>5</v>
      </c>
      <c r="P7" s="33">
        <f ca="1">LARGE(K4:K13,4)</f>
        <v>69</v>
      </c>
      <c r="Q7" s="33">
        <f ca="1">VLOOKUP(4,O4:P13,2,FALSE)</f>
        <v>65</v>
      </c>
      <c r="R7" s="33">
        <f ca="1">IF(L14&gt;0,Q7,I7)</f>
        <v>43</v>
      </c>
      <c r="T7" s="125">
        <f t="shared" ca="1" si="17"/>
        <v>43</v>
      </c>
      <c r="W7" s="1">
        <v>5</v>
      </c>
      <c r="X7" s="42">
        <f t="shared" ca="1" si="0"/>
        <v>98</v>
      </c>
      <c r="Y7" s="42">
        <f t="shared" ca="1" si="1"/>
        <v>52</v>
      </c>
      <c r="Z7" s="42">
        <f t="shared" ca="1" si="2"/>
        <v>52</v>
      </c>
      <c r="AA7" s="42">
        <f t="shared" ca="1" si="3"/>
        <v>21</v>
      </c>
      <c r="AB7" s="42">
        <f t="shared" ca="1" si="4"/>
        <v>89</v>
      </c>
      <c r="AC7" s="42">
        <f t="shared" ca="1" si="5"/>
        <v>759</v>
      </c>
      <c r="AD7" s="42">
        <f t="shared" ca="1" si="6"/>
        <v>-167</v>
      </c>
      <c r="AE7" s="42">
        <f t="shared" ca="1" si="7"/>
        <v>9758</v>
      </c>
      <c r="AF7" s="42">
        <f t="shared" ca="1" si="8"/>
        <v>2457</v>
      </c>
      <c r="AG7" s="42">
        <f t="shared" ca="1" si="9"/>
        <v>3710</v>
      </c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39"/>
      <c r="AS7" s="212"/>
      <c r="AT7" s="212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</row>
    <row r="8" spans="1:57">
      <c r="A8" s="60" t="s">
        <v>2200</v>
      </c>
      <c r="B8" s="231"/>
      <c r="E8" s="206">
        <v>5</v>
      </c>
      <c r="F8" s="206">
        <f>F2</f>
        <v>2</v>
      </c>
      <c r="G8" s="213" t="str">
        <f t="shared" ca="1" si="10"/>
        <v>98</v>
      </c>
      <c r="H8" s="213" t="str">
        <f ca="1">IF(LEFT(G8,1)="0",LEFT(G4,1)&amp;RIGHT(G8,LEN(G8)-1),IF(VALUE(G8)=10,VALUE("1"&amp;RIGHT(G4)),G8))</f>
        <v>98</v>
      </c>
      <c r="I8" s="130">
        <f t="shared" ca="1" si="15"/>
        <v>98</v>
      </c>
      <c r="J8" s="214">
        <f t="shared" ca="1" si="16"/>
        <v>301</v>
      </c>
      <c r="K8" s="215">
        <f t="shared" ca="1" si="11"/>
        <v>98</v>
      </c>
      <c r="L8" s="216">
        <f t="shared" ca="1" si="12"/>
        <v>1</v>
      </c>
      <c r="M8" s="216" t="str">
        <f t="shared" ca="1" si="13"/>
        <v/>
      </c>
      <c r="N8" s="216">
        <f t="shared" ca="1" si="14"/>
        <v>5</v>
      </c>
      <c r="O8" s="216">
        <f ca="1">SMALL(N4:N13,4)</f>
        <v>4</v>
      </c>
      <c r="P8" s="217">
        <f ca="1">LARGE(K4:K13,5)</f>
        <v>65</v>
      </c>
      <c r="Q8" s="217">
        <f ca="1">VLOOKUP(5,O4:P13,2,FALSE)</f>
        <v>69</v>
      </c>
      <c r="R8" s="217">
        <f ca="1">IF(L14&gt;0,Q8,I8)</f>
        <v>98</v>
      </c>
      <c r="S8" s="206"/>
      <c r="T8" s="218">
        <f t="shared" ca="1" si="17"/>
        <v>98</v>
      </c>
      <c r="W8" s="1">
        <v>6</v>
      </c>
      <c r="X8" s="42"/>
      <c r="Y8" s="42">
        <f t="shared" ca="1" si="1"/>
        <v>74</v>
      </c>
      <c r="Z8" s="42">
        <f t="shared" ca="1" si="2"/>
        <v>-96</v>
      </c>
      <c r="AA8" s="42">
        <f t="shared" ca="1" si="3"/>
        <v>16</v>
      </c>
      <c r="AB8" s="42">
        <f t="shared" ca="1" si="4"/>
        <v>-45</v>
      </c>
      <c r="AC8" s="42">
        <f t="shared" ca="1" si="5"/>
        <v>426</v>
      </c>
      <c r="AD8" s="42">
        <f t="shared" ca="1" si="6"/>
        <v>723</v>
      </c>
      <c r="AE8" s="42">
        <f t="shared" ca="1" si="7"/>
        <v>6869</v>
      </c>
      <c r="AF8" s="42">
        <f t="shared" ca="1" si="8"/>
        <v>-3568</v>
      </c>
      <c r="AG8" s="42">
        <f t="shared" ca="1" si="9"/>
        <v>1598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39"/>
      <c r="AT8" s="165"/>
      <c r="AU8" s="166">
        <v>1</v>
      </c>
      <c r="AV8" s="166">
        <v>2</v>
      </c>
      <c r="AW8" s="166">
        <v>3</v>
      </c>
      <c r="AX8" s="166">
        <v>4</v>
      </c>
      <c r="AY8" s="166">
        <v>5</v>
      </c>
      <c r="AZ8" s="166">
        <v>6</v>
      </c>
      <c r="BA8" s="166">
        <v>7</v>
      </c>
      <c r="BB8" s="166">
        <v>8</v>
      </c>
      <c r="BC8" s="166">
        <v>9</v>
      </c>
      <c r="BD8" s="167">
        <v>10</v>
      </c>
      <c r="BE8" s="39"/>
    </row>
    <row r="9" spans="1:57">
      <c r="A9" s="60" t="s">
        <v>2201</v>
      </c>
      <c r="B9" s="231"/>
      <c r="E9" s="1">
        <v>6</v>
      </c>
      <c r="F9" s="1">
        <f>F2</f>
        <v>2</v>
      </c>
      <c r="G9" s="27" t="str">
        <f t="shared" ca="1" si="10"/>
        <v>54</v>
      </c>
      <c r="H9" s="27" t="str">
        <f ca="1">IF(LEFT(G9,1)="0",LEFT(G4,1)&amp;RIGHT(G9,LEN(G9)-1),IF(VALUE(G9)=10,VALUE("1"&amp;RIGHT(G4)),G9))</f>
        <v>54</v>
      </c>
      <c r="I9" s="131">
        <f t="shared" ca="1" si="15"/>
        <v>54</v>
      </c>
      <c r="J9" s="119">
        <f t="shared" ca="1" si="16"/>
        <v>355</v>
      </c>
      <c r="K9" s="121">
        <f t="shared" ca="1" si="11"/>
        <v>54</v>
      </c>
      <c r="L9" s="34">
        <f t="shared" ca="1" si="12"/>
        <v>1</v>
      </c>
      <c r="M9" s="34" t="str">
        <f t="shared" ca="1" si="13"/>
        <v/>
      </c>
      <c r="N9" s="34">
        <f t="shared" ca="1" si="14"/>
        <v>6</v>
      </c>
      <c r="O9" s="34" t="e">
        <f ca="1">SMALL(M4:M13,2)</f>
        <v>#NUM!</v>
      </c>
      <c r="P9" s="33">
        <f ca="1">LARGE(K4:K13,6)*-1</f>
        <v>-54</v>
      </c>
      <c r="Q9" s="33">
        <f ca="1">VLOOKUP(6,O4:P13,2,FALSE)</f>
        <v>32</v>
      </c>
      <c r="R9" s="33">
        <f ca="1">IF(L14&gt;0,Q9,I9)</f>
        <v>54</v>
      </c>
      <c r="T9" s="125">
        <f t="shared" ca="1" si="17"/>
        <v>54</v>
      </c>
      <c r="W9" s="1">
        <v>7</v>
      </c>
      <c r="X9" s="42"/>
      <c r="Y9" s="42">
        <f t="shared" ca="1" si="1"/>
        <v>29</v>
      </c>
      <c r="Z9" s="42">
        <f t="shared" ca="1" si="2"/>
        <v>30</v>
      </c>
      <c r="AA9" s="42">
        <f t="shared" ca="1" si="3"/>
        <v>54</v>
      </c>
      <c r="AB9" s="42">
        <f t="shared" ca="1" si="4"/>
        <v>90</v>
      </c>
      <c r="AC9" s="42">
        <f t="shared" ca="1" si="5"/>
        <v>204</v>
      </c>
      <c r="AD9" s="42">
        <f t="shared" ca="1" si="6"/>
        <v>-490</v>
      </c>
      <c r="AE9" s="42">
        <f t="shared" ca="1" si="7"/>
        <v>1970</v>
      </c>
      <c r="AF9" s="42">
        <f t="shared" ca="1" si="8"/>
        <v>6891</v>
      </c>
      <c r="AG9" s="42">
        <f t="shared" ca="1" si="9"/>
        <v>5932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39"/>
      <c r="AT9" s="168">
        <v>1</v>
      </c>
      <c r="AU9" s="173">
        <v>69</v>
      </c>
      <c r="AV9" s="173">
        <v>85</v>
      </c>
      <c r="AW9" s="173">
        <v>29</v>
      </c>
      <c r="AX9" s="173">
        <v>76</v>
      </c>
      <c r="AY9" s="173">
        <v>89</v>
      </c>
      <c r="AZ9" s="173">
        <v>971</v>
      </c>
      <c r="BA9" s="173">
        <v>501</v>
      </c>
      <c r="BB9" s="173">
        <v>6425</v>
      </c>
      <c r="BC9" s="173">
        <v>6891</v>
      </c>
      <c r="BD9" s="174">
        <v>5487</v>
      </c>
      <c r="BE9" s="40"/>
    </row>
    <row r="10" spans="1:57">
      <c r="A10" s="60" t="s">
        <v>2202</v>
      </c>
      <c r="B10" s="231"/>
      <c r="E10" s="1">
        <v>7</v>
      </c>
      <c r="F10" s="1">
        <f>F2</f>
        <v>2</v>
      </c>
      <c r="G10" s="27" t="str">
        <f t="shared" ca="1" si="10"/>
        <v>65</v>
      </c>
      <c r="H10" s="27" t="str">
        <f ca="1">IF(LEFT(G10,1)="0",LEFT(G4,1)&amp;RIGHT(G10,LEN(G10)-1),IF(VALUE(G10)=10,VALUE("1"&amp;RIGHT(G4)),G10))</f>
        <v>65</v>
      </c>
      <c r="I10" s="131">
        <f t="shared" ca="1" si="15"/>
        <v>65</v>
      </c>
      <c r="J10" s="119">
        <f t="shared" ca="1" si="16"/>
        <v>420</v>
      </c>
      <c r="K10" s="121">
        <f t="shared" ca="1" si="11"/>
        <v>65</v>
      </c>
      <c r="L10" s="34">
        <f t="shared" ca="1" si="12"/>
        <v>1</v>
      </c>
      <c r="M10" s="34" t="str">
        <f t="shared" ca="1" si="13"/>
        <v/>
      </c>
      <c r="N10" s="34">
        <f t="shared" ca="1" si="14"/>
        <v>7</v>
      </c>
      <c r="O10" s="34">
        <f ca="1">SMALL(N4:N13,7)</f>
        <v>7</v>
      </c>
      <c r="P10" s="33">
        <f ca="1">LARGE(K4:K13,7)*1</f>
        <v>43</v>
      </c>
      <c r="Q10" s="33">
        <f ca="1">VLOOKUP(7,O4:P13,2,FALSE)</f>
        <v>43</v>
      </c>
      <c r="R10" s="33">
        <f ca="1">IF(L14&gt;0,Q10,I10)</f>
        <v>65</v>
      </c>
      <c r="T10" s="125">
        <f t="shared" ca="1" si="17"/>
        <v>65</v>
      </c>
      <c r="W10" s="1">
        <v>8</v>
      </c>
      <c r="X10" s="42"/>
      <c r="Y10" s="42">
        <f t="shared" ref="Y10" ca="1" si="18">T26</f>
        <v>63</v>
      </c>
      <c r="Z10" s="42">
        <f t="shared" ref="Z10" ca="1" si="19">T41</f>
        <v>71</v>
      </c>
      <c r="AA10" s="42">
        <f t="shared" ref="AA10:AA12" ca="1" si="20">T56</f>
        <v>65</v>
      </c>
      <c r="AB10" s="42">
        <f t="shared" ref="AB10:AB12" ca="1" si="21">T71</f>
        <v>23</v>
      </c>
      <c r="AC10" s="42">
        <f t="shared" ref="AC10:AC12" ca="1" si="22">T86</f>
        <v>576</v>
      </c>
      <c r="AD10" s="42">
        <f t="shared" ref="AD10:AD12" ca="1" si="23">T101</f>
        <v>-389</v>
      </c>
      <c r="AE10" s="42">
        <f t="shared" ref="AE10:AE12" ca="1" si="24">T116</f>
        <v>9780</v>
      </c>
      <c r="AF10" s="42">
        <f t="shared" ref="AF10:AF12" ca="1" si="25">T131</f>
        <v>5649</v>
      </c>
      <c r="AG10" s="42">
        <f t="shared" ref="AG10:AG12" ca="1" si="26">T146</f>
        <v>7154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39"/>
      <c r="AT10" s="168">
        <v>2</v>
      </c>
      <c r="AU10" s="173">
        <v>76</v>
      </c>
      <c r="AV10" s="173">
        <v>96</v>
      </c>
      <c r="AW10" s="173">
        <v>63</v>
      </c>
      <c r="AX10" s="173">
        <v>59</v>
      </c>
      <c r="AY10" s="173">
        <v>91</v>
      </c>
      <c r="AZ10" s="173">
        <v>315</v>
      </c>
      <c r="BA10" s="173">
        <v>456</v>
      </c>
      <c r="BB10" s="173">
        <v>4203</v>
      </c>
      <c r="BC10" s="173">
        <v>9124</v>
      </c>
      <c r="BD10" s="174">
        <v>6043</v>
      </c>
      <c r="BE10" s="39"/>
    </row>
    <row r="11" spans="1:57">
      <c r="A11" s="60" t="s">
        <v>2203</v>
      </c>
      <c r="B11" s="231"/>
      <c r="E11" s="1">
        <v>8</v>
      </c>
      <c r="F11" s="1">
        <f>F2</f>
        <v>2</v>
      </c>
      <c r="G11" s="27" t="str">
        <f t="shared" ca="1" si="10"/>
        <v>32</v>
      </c>
      <c r="H11" s="27" t="str">
        <f ca="1">IF(LEFT(G11,1)="0",INT(RAND()*9+1)&amp;RIGHT(G11,LEN(G11)-1),IF(VALUE(G11)=10,VALUE("1"&amp;RIGHT(G4)),G11))</f>
        <v>32</v>
      </c>
      <c r="I11" s="131">
        <f t="shared" ca="1" si="15"/>
        <v>32</v>
      </c>
      <c r="J11" s="119">
        <f t="shared" ca="1" si="16"/>
        <v>452</v>
      </c>
      <c r="K11" s="121">
        <f t="shared" ca="1" si="11"/>
        <v>32</v>
      </c>
      <c r="L11" s="34">
        <f t="shared" ca="1" si="12"/>
        <v>1</v>
      </c>
      <c r="M11" s="34" t="str">
        <f t="shared" ca="1" si="13"/>
        <v/>
      </c>
      <c r="N11" s="34">
        <f t="shared" ca="1" si="14"/>
        <v>8</v>
      </c>
      <c r="O11" s="34" t="e">
        <f ca="1">SMALL(M4:M13,3)</f>
        <v>#NUM!</v>
      </c>
      <c r="P11" s="33">
        <f ca="1">LARGE(K4:K13,8)*-1</f>
        <v>-36</v>
      </c>
      <c r="Q11" s="33" t="e">
        <f ca="1">VLOOKUP(8,O4:P13,2,FALSE)</f>
        <v>#N/A</v>
      </c>
      <c r="R11" s="33">
        <f ca="1">IF(L14&gt;0,Q11,I11)</f>
        <v>32</v>
      </c>
      <c r="T11" s="125">
        <f t="shared" ca="1" si="17"/>
        <v>32</v>
      </c>
      <c r="W11" s="1">
        <v>9</v>
      </c>
      <c r="X11" s="42"/>
      <c r="Y11" s="42"/>
      <c r="Z11" s="42"/>
      <c r="AA11" s="42">
        <f t="shared" ca="1" si="20"/>
        <v>98</v>
      </c>
      <c r="AB11" s="42">
        <f t="shared" ca="1" si="21"/>
        <v>-25</v>
      </c>
      <c r="AC11" s="42">
        <f t="shared" ca="1" si="22"/>
        <v>537</v>
      </c>
      <c r="AD11" s="42">
        <f t="shared" ca="1" si="23"/>
        <v>278</v>
      </c>
      <c r="AE11" s="42">
        <f t="shared" ca="1" si="24"/>
        <v>7536</v>
      </c>
      <c r="AF11" s="42">
        <f t="shared" ca="1" si="25"/>
        <v>-9235</v>
      </c>
      <c r="AG11" s="42">
        <f t="shared" ca="1" si="26"/>
        <v>8265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39"/>
      <c r="AT11" s="168">
        <v>3</v>
      </c>
      <c r="AU11" s="173">
        <v>15</v>
      </c>
      <c r="AV11" s="173">
        <v>18</v>
      </c>
      <c r="AW11" s="173">
        <v>37</v>
      </c>
      <c r="AX11" s="173">
        <v>43</v>
      </c>
      <c r="AY11" s="173">
        <v>90</v>
      </c>
      <c r="AZ11" s="173">
        <v>648</v>
      </c>
      <c r="BA11" s="173">
        <v>612</v>
      </c>
      <c r="BB11" s="173">
        <v>2081</v>
      </c>
      <c r="BC11" s="173">
        <v>-1346</v>
      </c>
      <c r="BD11" s="174">
        <v>4821</v>
      </c>
      <c r="BE11" s="39"/>
    </row>
    <row r="12" spans="1:57">
      <c r="A12" s="60" t="s">
        <v>2204</v>
      </c>
      <c r="B12" s="231"/>
      <c r="E12" s="1">
        <v>9</v>
      </c>
      <c r="F12" s="1">
        <f>F2</f>
        <v>2</v>
      </c>
      <c r="G12" s="27" t="str">
        <f t="shared" ca="1" si="10"/>
        <v>87</v>
      </c>
      <c r="H12" s="27" t="str">
        <f ca="1">IF(LEFT(G12,1)="0",INT(RAND()*9+1)&amp;RIGHT(G12,LEN(G12)-1),IF(VALUE(G12)=10,VALUE("1"&amp;RIGHT(G4)),G12))</f>
        <v>87</v>
      </c>
      <c r="I12" s="131">
        <f t="shared" ca="1" si="15"/>
        <v>87</v>
      </c>
      <c r="J12" s="119">
        <f t="shared" ca="1" si="16"/>
        <v>539</v>
      </c>
      <c r="K12" s="121">
        <f t="shared" ca="1" si="11"/>
        <v>87</v>
      </c>
      <c r="L12" s="34">
        <f t="shared" ca="1" si="12"/>
        <v>1</v>
      </c>
      <c r="M12" s="34" t="str">
        <f t="shared" ca="1" si="13"/>
        <v/>
      </c>
      <c r="N12" s="34">
        <f t="shared" ca="1" si="14"/>
        <v>9</v>
      </c>
      <c r="O12" s="34">
        <f ca="1">SMALL(N4:N13,6)</f>
        <v>6</v>
      </c>
      <c r="P12" s="33">
        <f ca="1">LARGE(K4:K13,9)</f>
        <v>32</v>
      </c>
      <c r="Q12" s="33" t="e">
        <f ca="1">VLOOKUP(9,O4:P13,2,FALSE)</f>
        <v>#N/A</v>
      </c>
      <c r="R12" s="33">
        <f ca="1">IF(L14&gt;0,Q12,I12)</f>
        <v>87</v>
      </c>
      <c r="T12" s="125">
        <f t="shared" ca="1" si="17"/>
        <v>87</v>
      </c>
      <c r="W12" s="1">
        <v>10</v>
      </c>
      <c r="X12" s="42"/>
      <c r="Y12" s="42"/>
      <c r="Z12" s="42"/>
      <c r="AA12" s="42">
        <f t="shared" ca="1" si="20"/>
        <v>65</v>
      </c>
      <c r="AB12" s="42">
        <f t="shared" ca="1" si="21"/>
        <v>-67</v>
      </c>
      <c r="AC12" s="42">
        <f t="shared" ca="1" si="22"/>
        <v>482</v>
      </c>
      <c r="AD12" s="42">
        <f t="shared" ca="1" si="23"/>
        <v>560</v>
      </c>
      <c r="AE12" s="42">
        <f t="shared" ca="1" si="24"/>
        <v>8647</v>
      </c>
      <c r="AF12" s="42">
        <f t="shared" ca="1" si="25"/>
        <v>-1346</v>
      </c>
      <c r="AG12" s="42">
        <f t="shared" ca="1" si="26"/>
        <v>1825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9"/>
      <c r="AT12" s="168">
        <v>4</v>
      </c>
      <c r="AU12" s="173">
        <v>43</v>
      </c>
      <c r="AV12" s="173">
        <v>27</v>
      </c>
      <c r="AW12" s="173">
        <v>-74</v>
      </c>
      <c r="AX12" s="173">
        <v>87</v>
      </c>
      <c r="AY12" s="173">
        <v>-12</v>
      </c>
      <c r="AZ12" s="173">
        <v>860</v>
      </c>
      <c r="BA12" s="173">
        <v>945</v>
      </c>
      <c r="BB12" s="173">
        <v>3192</v>
      </c>
      <c r="BC12" s="173">
        <v>-4679</v>
      </c>
      <c r="BD12" s="174">
        <v>2609</v>
      </c>
      <c r="BE12" s="39"/>
    </row>
    <row r="13" spans="1:57">
      <c r="A13" s="60" t="s">
        <v>2205</v>
      </c>
      <c r="B13" s="231"/>
      <c r="E13" s="1">
        <v>10</v>
      </c>
      <c r="F13" s="1">
        <f>F2</f>
        <v>2</v>
      </c>
      <c r="G13" s="27" t="str">
        <f ca="1">IF(LEFT(A13,F13)="0",INT(RAND()*9+1),LEFT(A13,F13))</f>
        <v>36</v>
      </c>
      <c r="H13" s="27" t="str">
        <f ca="1">IF(LEFT(G13,1)="0",INT(RAND()*9+1)&amp;RIGHT(G13,LEN(G13)-1),IF(VALUE(G13)=10,VALUE("1"&amp;RIGHT(G4)),G13))</f>
        <v>36</v>
      </c>
      <c r="I13" s="131">
        <f t="shared" ca="1" si="15"/>
        <v>36</v>
      </c>
      <c r="J13" s="119">
        <f t="shared" ca="1" si="16"/>
        <v>575</v>
      </c>
      <c r="K13" s="121">
        <f t="shared" ca="1" si="11"/>
        <v>36</v>
      </c>
      <c r="L13" s="34">
        <f t="shared" ca="1" si="12"/>
        <v>1</v>
      </c>
      <c r="M13" s="34" t="str">
        <f t="shared" ca="1" si="13"/>
        <v/>
      </c>
      <c r="N13" s="34">
        <f t="shared" ca="1" si="14"/>
        <v>10</v>
      </c>
      <c r="O13" s="34" t="e">
        <f ca="1">SMALL(M4:M13,1)</f>
        <v>#NUM!</v>
      </c>
      <c r="P13" s="33">
        <f ca="1">LARGE(K4:K13,10)*-1</f>
        <v>-15</v>
      </c>
      <c r="Q13" s="33" t="e">
        <f ca="1">VLOOKUP(10,O4:P13,2,FALSE)</f>
        <v>#N/A</v>
      </c>
      <c r="R13" s="33">
        <f ca="1">IF(L14&gt;0,Q13,I13)</f>
        <v>36</v>
      </c>
      <c r="T13" s="125">
        <f t="shared" ca="1" si="17"/>
        <v>36</v>
      </c>
      <c r="W13" s="128" t="s">
        <v>1451</v>
      </c>
      <c r="X13" s="129">
        <f ca="1">SUM(X3:X12)</f>
        <v>301</v>
      </c>
      <c r="Y13" s="129">
        <f t="shared" ref="Y13:AG13" ca="1" si="27">SUM(Y3:Y12)</f>
        <v>444</v>
      </c>
      <c r="Z13" s="129">
        <f t="shared" ca="1" si="27"/>
        <v>186</v>
      </c>
      <c r="AA13" s="129">
        <f t="shared" ca="1" si="27"/>
        <v>584</v>
      </c>
      <c r="AB13" s="129">
        <f t="shared" ca="1" si="27"/>
        <v>302</v>
      </c>
      <c r="AC13" s="129">
        <f t="shared" ca="1" si="27"/>
        <v>5778</v>
      </c>
      <c r="AD13" s="129">
        <f t="shared" ca="1" si="27"/>
        <v>1805</v>
      </c>
      <c r="AE13" s="129">
        <f t="shared" ca="1" si="27"/>
        <v>60461</v>
      </c>
      <c r="AF13" s="129">
        <f t="shared" ca="1" si="27"/>
        <v>10085</v>
      </c>
      <c r="AG13" s="129">
        <f t="shared" ca="1" si="27"/>
        <v>47444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39"/>
      <c r="AT13" s="168">
        <v>5</v>
      </c>
      <c r="AU13" s="173">
        <v>98</v>
      </c>
      <c r="AV13" s="173">
        <v>52</v>
      </c>
      <c r="AW13" s="173">
        <v>52</v>
      </c>
      <c r="AX13" s="173">
        <v>21</v>
      </c>
      <c r="AY13" s="173">
        <v>-56</v>
      </c>
      <c r="AZ13" s="173">
        <v>759</v>
      </c>
      <c r="BA13" s="173">
        <v>-167</v>
      </c>
      <c r="BB13" s="173">
        <v>9758</v>
      </c>
      <c r="BC13" s="173">
        <v>7902</v>
      </c>
      <c r="BD13" s="174">
        <v>3710</v>
      </c>
      <c r="BE13" s="39"/>
    </row>
    <row r="14" spans="1:57">
      <c r="A14" s="60"/>
      <c r="B14" s="231"/>
      <c r="G14" s="117" t="s">
        <v>1450</v>
      </c>
      <c r="H14" s="1"/>
      <c r="I14" s="210"/>
      <c r="J14" s="116"/>
      <c r="K14" s="121"/>
      <c r="L14" s="34">
        <f ca="1">COUNTIF(L4:L13,-1)</f>
        <v>0</v>
      </c>
      <c r="T14" s="125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39"/>
      <c r="AT14" s="168">
        <v>6</v>
      </c>
      <c r="AU14" s="173"/>
      <c r="AV14" s="173">
        <v>74</v>
      </c>
      <c r="AW14" s="173">
        <v>96</v>
      </c>
      <c r="AX14" s="173">
        <v>16</v>
      </c>
      <c r="AY14" s="173">
        <v>67</v>
      </c>
      <c r="AZ14" s="173">
        <v>426</v>
      </c>
      <c r="BA14" s="173">
        <v>723</v>
      </c>
      <c r="BB14" s="173">
        <v>6869</v>
      </c>
      <c r="BC14" s="173">
        <v>5649</v>
      </c>
      <c r="BD14" s="174">
        <v>1598</v>
      </c>
      <c r="BE14" s="39"/>
    </row>
    <row r="15" spans="1:57">
      <c r="A15" s="60"/>
      <c r="B15" s="231"/>
      <c r="K15" s="121"/>
      <c r="T15" s="12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39"/>
      <c r="AT15" s="168">
        <v>7</v>
      </c>
      <c r="AU15" s="173"/>
      <c r="AV15" s="173">
        <v>29</v>
      </c>
      <c r="AW15" s="173">
        <v>-30</v>
      </c>
      <c r="AX15" s="173">
        <v>54</v>
      </c>
      <c r="AY15" s="173">
        <v>78</v>
      </c>
      <c r="AZ15" s="173">
        <v>204</v>
      </c>
      <c r="BA15" s="173">
        <v>-490</v>
      </c>
      <c r="BB15" s="173">
        <v>1970</v>
      </c>
      <c r="BC15" s="173">
        <v>5780</v>
      </c>
      <c r="BD15" s="174">
        <v>5932</v>
      </c>
      <c r="BE15" s="39"/>
    </row>
    <row r="16" spans="1:57">
      <c r="A16" s="203" t="s">
        <v>452</v>
      </c>
      <c r="B16" s="231"/>
      <c r="K16" s="121"/>
      <c r="T16" s="125"/>
      <c r="X16" s="41">
        <v>11</v>
      </c>
      <c r="Y16" s="41">
        <v>12</v>
      </c>
      <c r="Z16" s="41">
        <v>13</v>
      </c>
      <c r="AA16" s="41">
        <v>14</v>
      </c>
      <c r="AB16" s="41">
        <v>15</v>
      </c>
      <c r="AC16" s="41">
        <v>16</v>
      </c>
      <c r="AD16" s="41">
        <v>17</v>
      </c>
      <c r="AE16" s="41">
        <v>18</v>
      </c>
      <c r="AF16" s="41">
        <v>19</v>
      </c>
      <c r="AG16" s="41">
        <v>20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39"/>
      <c r="AT16" s="168">
        <v>8</v>
      </c>
      <c r="AU16" s="173"/>
      <c r="AV16" s="173">
        <v>63</v>
      </c>
      <c r="AW16" s="173">
        <v>71</v>
      </c>
      <c r="AX16" s="173">
        <v>65</v>
      </c>
      <c r="AY16" s="173">
        <v>-25</v>
      </c>
      <c r="AZ16" s="173">
        <v>576</v>
      </c>
      <c r="BA16" s="173">
        <v>-389</v>
      </c>
      <c r="BB16" s="173">
        <v>9780</v>
      </c>
      <c r="BC16" s="173">
        <v>-2457</v>
      </c>
      <c r="BD16" s="174">
        <v>7154</v>
      </c>
      <c r="BE16" s="39"/>
    </row>
    <row r="17" spans="1:57">
      <c r="A17" s="60"/>
      <c r="B17" s="231"/>
      <c r="F17" s="211">
        <v>2</v>
      </c>
      <c r="K17" s="121"/>
      <c r="T17" s="125"/>
      <c r="W17" s="1">
        <v>1</v>
      </c>
      <c r="X17" s="42">
        <f ca="1">T154</f>
        <v>58326</v>
      </c>
      <c r="Y17" s="42">
        <f ca="1">T169</f>
        <v>28674</v>
      </c>
      <c r="Z17" s="42">
        <f ca="1">T184</f>
        <v>730416</v>
      </c>
      <c r="AA17" s="42">
        <f ca="1">T199</f>
        <v>971532</v>
      </c>
      <c r="AB17" s="42">
        <f ca="1">T214</f>
        <v>893564</v>
      </c>
      <c r="AC17" s="42">
        <f ca="1">T229</f>
        <v>7162059</v>
      </c>
      <c r="AD17" s="42">
        <f ca="1">T244</f>
        <v>9176928</v>
      </c>
      <c r="AE17" s="42">
        <f ca="1">T259</f>
        <v>17943085</v>
      </c>
      <c r="AF17" s="42">
        <f ca="1">T274</f>
        <v>84621593</v>
      </c>
      <c r="AG17" s="42">
        <f ca="1">T289</f>
        <v>85304691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39"/>
      <c r="AT17" s="168">
        <v>9</v>
      </c>
      <c r="AU17" s="173"/>
      <c r="AV17" s="173"/>
      <c r="AW17" s="173"/>
      <c r="AX17" s="173">
        <v>98</v>
      </c>
      <c r="AY17" s="173">
        <v>23</v>
      </c>
      <c r="AZ17" s="173">
        <v>537</v>
      </c>
      <c r="BA17" s="173">
        <v>278</v>
      </c>
      <c r="BB17" s="173">
        <v>7536</v>
      </c>
      <c r="BC17" s="173">
        <v>2235</v>
      </c>
      <c r="BD17" s="174">
        <v>8265</v>
      </c>
      <c r="BE17" s="39"/>
    </row>
    <row r="18" spans="1:57">
      <c r="A18" s="60" t="s">
        <v>440</v>
      </c>
      <c r="B18" s="231" t="s">
        <v>441</v>
      </c>
      <c r="E18" s="1" t="s">
        <v>396</v>
      </c>
      <c r="F18" s="1" t="s">
        <v>444</v>
      </c>
      <c r="G18" s="27" t="s">
        <v>337</v>
      </c>
      <c r="H18" s="27" t="s">
        <v>338</v>
      </c>
      <c r="J18" s="119" t="s">
        <v>1447</v>
      </c>
      <c r="K18" s="121"/>
      <c r="R18" s="33" t="s">
        <v>1449</v>
      </c>
      <c r="S18" s="27"/>
      <c r="T18" s="125"/>
      <c r="W18" s="1">
        <v>2</v>
      </c>
      <c r="X18" s="42">
        <f t="shared" ref="X18:X26" ca="1" si="28">T155</f>
        <v>69437</v>
      </c>
      <c r="Y18" s="42">
        <f t="shared" ref="Y18:Y26" ca="1" si="29">T170</f>
        <v>96452</v>
      </c>
      <c r="Z18" s="42">
        <f t="shared" ref="Z18:Z26" ca="1" si="30">T185</f>
        <v>952638</v>
      </c>
      <c r="AA18" s="42">
        <f t="shared" ref="AA18:AA26" ca="1" si="31">T200</f>
        <v>748209</v>
      </c>
      <c r="AB18" s="42">
        <f t="shared" ref="AB18:AB26" ca="1" si="32">T215</f>
        <v>782453</v>
      </c>
      <c r="AC18" s="42">
        <f t="shared" ref="AC18:AC26" ca="1" si="33">T230</f>
        <v>3728615</v>
      </c>
      <c r="AD18" s="42">
        <f t="shared" ref="AD18:AD26" ca="1" si="34">T245</f>
        <v>3409251</v>
      </c>
      <c r="AE18" s="42">
        <f t="shared" ref="AE18:AE26" ca="1" si="35">T260</f>
        <v>73509641</v>
      </c>
      <c r="AF18" s="42">
        <f t="shared" ref="AF18:AF26" ca="1" si="36">T275</f>
        <v>16843715</v>
      </c>
      <c r="AG18" s="42">
        <f t="shared" ref="AG18:AG26" ca="1" si="37">T290</f>
        <v>30859146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39"/>
      <c r="AT18" s="169">
        <v>10</v>
      </c>
      <c r="AU18" s="175"/>
      <c r="AV18" s="175"/>
      <c r="AW18" s="175"/>
      <c r="AX18" s="175">
        <v>65</v>
      </c>
      <c r="AY18" s="175">
        <v>45</v>
      </c>
      <c r="AZ18" s="175">
        <v>282</v>
      </c>
      <c r="BA18" s="175">
        <v>-560</v>
      </c>
      <c r="BB18" s="175">
        <v>8647</v>
      </c>
      <c r="BC18" s="175">
        <v>-3568</v>
      </c>
      <c r="BD18" s="176">
        <v>1825</v>
      </c>
      <c r="BE18" s="39"/>
    </row>
    <row r="19" spans="1:57" ht="14.25" thickBot="1">
      <c r="A19" s="60" t="s">
        <v>2206</v>
      </c>
      <c r="B19" s="231"/>
      <c r="C19" s="224">
        <v>0</v>
      </c>
      <c r="E19" s="1">
        <v>1</v>
      </c>
      <c r="F19" s="1">
        <f>F17</f>
        <v>2</v>
      </c>
      <c r="G19" s="27" t="str">
        <f ca="1">IF(RIGHT(A19,F19)="0",INT(RAND()*9+1),RIGHT(A19,F19))</f>
        <v>85</v>
      </c>
      <c r="H19" s="27" t="str">
        <f ca="1">IF(LEFT(G19,1)="0",LEFT(G25,1)&amp;RIGHT(G19,LEN(G19)-1),IF(VALUE(G19)=10,VALUE("1"&amp;RIGHT(G25)),G19))</f>
        <v>85</v>
      </c>
      <c r="I19" s="131">
        <f ca="1">H19*1</f>
        <v>85</v>
      </c>
      <c r="J19" s="119">
        <f ca="1">I19</f>
        <v>85</v>
      </c>
      <c r="K19" s="121">
        <f ca="1">ABS(I19)</f>
        <v>85</v>
      </c>
      <c r="L19" s="34">
        <f ca="1">IF(J19&lt;0,-1,1)</f>
        <v>1</v>
      </c>
      <c r="M19" s="34" t="str">
        <f ca="1">IF(I19&lt;0,E19,"")</f>
        <v/>
      </c>
      <c r="N19" s="34">
        <f ca="1">IF(I19&gt;0,E19,"")</f>
        <v>1</v>
      </c>
      <c r="O19" s="34">
        <f ca="1">SMALL(N19:N28,2)</f>
        <v>2</v>
      </c>
      <c r="P19" s="33">
        <f ca="1">LARGE(K19:K28,1)</f>
        <v>96</v>
      </c>
      <c r="Q19" s="33">
        <f ca="1">VLOOKUP(1,O19:P28,2,FALSE)</f>
        <v>74</v>
      </c>
      <c r="R19" s="33">
        <f ca="1">IF(L29&gt;0,Q19,I19)</f>
        <v>85</v>
      </c>
      <c r="T19" s="125">
        <f ca="1">IF($E$1=1,R19,K19)</f>
        <v>85</v>
      </c>
      <c r="W19" s="1">
        <v>3</v>
      </c>
      <c r="X19" s="42">
        <f t="shared" ca="1" si="28"/>
        <v>36104</v>
      </c>
      <c r="Y19" s="42">
        <f t="shared" ca="1" si="29"/>
        <v>73129</v>
      </c>
      <c r="Z19" s="42">
        <f t="shared" ca="1" si="30"/>
        <v>-174850</v>
      </c>
      <c r="AA19" s="42">
        <f t="shared" ca="1" si="31"/>
        <v>304865</v>
      </c>
      <c r="AB19" s="42">
        <f t="shared" ca="1" si="32"/>
        <v>348019</v>
      </c>
      <c r="AC19" s="42">
        <f t="shared" ca="1" si="33"/>
        <v>5940837</v>
      </c>
      <c r="AD19" s="42">
        <f t="shared" ca="1" si="34"/>
        <v>7843695</v>
      </c>
      <c r="AE19" s="42">
        <f t="shared" ca="1" si="35"/>
        <v>39165207</v>
      </c>
      <c r="AF19" s="42">
        <f t="shared" ca="1" si="36"/>
        <v>95732604</v>
      </c>
      <c r="AG19" s="42">
        <f t="shared" ca="1" si="37"/>
        <v>29748035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39"/>
      <c r="AT19" s="177" t="s">
        <v>1451</v>
      </c>
      <c r="AU19" s="178">
        <f t="shared" ref="AU19:BD19" si="38">SUM(AU9:AU18)</f>
        <v>301</v>
      </c>
      <c r="AV19" s="178">
        <f t="shared" si="38"/>
        <v>444</v>
      </c>
      <c r="AW19" s="178">
        <f t="shared" si="38"/>
        <v>244</v>
      </c>
      <c r="AX19" s="178">
        <f t="shared" si="38"/>
        <v>584</v>
      </c>
      <c r="AY19" s="178">
        <f t="shared" si="38"/>
        <v>390</v>
      </c>
      <c r="AZ19" s="178">
        <f t="shared" si="38"/>
        <v>5578</v>
      </c>
      <c r="BA19" s="178">
        <f t="shared" si="38"/>
        <v>1909</v>
      </c>
      <c r="BB19" s="178">
        <f t="shared" si="38"/>
        <v>60461</v>
      </c>
      <c r="BC19" s="178">
        <f t="shared" si="38"/>
        <v>25531</v>
      </c>
      <c r="BD19" s="179">
        <f t="shared" si="38"/>
        <v>47444</v>
      </c>
      <c r="BE19" s="39"/>
    </row>
    <row r="20" spans="1:57">
      <c r="A20" s="60" t="s">
        <v>2207</v>
      </c>
      <c r="B20" s="231"/>
      <c r="E20" s="1">
        <v>2</v>
      </c>
      <c r="F20" s="1">
        <f>F17</f>
        <v>2</v>
      </c>
      <c r="G20" s="27" t="str">
        <f t="shared" ref="G20:G28" ca="1" si="39">IF(RIGHT(A20,F20)="0",INT(RAND()*9+1),RIGHT(A20,F20))</f>
        <v>96</v>
      </c>
      <c r="H20" s="27" t="str">
        <f ca="1">IF(LEFT(G20,1)="0",LEFT(G25,1)&amp;RIGHT(G20,LEN(G20)-1),IF(VALUE(G20)=10,VALUE("1"&amp;RIGHT(G25)),G20))</f>
        <v>96</v>
      </c>
      <c r="I20" s="131">
        <f ca="1">H20*1</f>
        <v>96</v>
      </c>
      <c r="J20" s="119">
        <f ca="1">J19+I20</f>
        <v>181</v>
      </c>
      <c r="K20" s="121">
        <f t="shared" ref="K20:K28" ca="1" si="40">ABS(I20)</f>
        <v>96</v>
      </c>
      <c r="L20" s="34">
        <f t="shared" ref="L20:L28" ca="1" si="41">IF(J20&lt;0,-1,1)</f>
        <v>1</v>
      </c>
      <c r="M20" s="34" t="str">
        <f t="shared" ref="M20:M28" ca="1" si="42">IF(I20&lt;0,E20,"")</f>
        <v/>
      </c>
      <c r="N20" s="34">
        <f t="shared" ref="N20:N28" ca="1" si="43">IF(I20&gt;0,E20,"")</f>
        <v>2</v>
      </c>
      <c r="O20" s="34">
        <f ca="1">SMALL(N19:N28,3)</f>
        <v>3</v>
      </c>
      <c r="P20" s="33">
        <f ca="1">LARGE(K19:K28,2)</f>
        <v>85</v>
      </c>
      <c r="Q20" s="33">
        <f ca="1">VLOOKUP(2,O19:P28,2,FALSE)</f>
        <v>96</v>
      </c>
      <c r="R20" s="33">
        <f ca="1">IF(L29&gt;0,Q20,I20)</f>
        <v>96</v>
      </c>
      <c r="T20" s="125">
        <f ca="1">IF($E$1=1,R20,K20)</f>
        <v>96</v>
      </c>
      <c r="W20" s="1">
        <v>4</v>
      </c>
      <c r="X20" s="42">
        <f t="shared" ca="1" si="28"/>
        <v>-81659</v>
      </c>
      <c r="Y20" s="42">
        <f t="shared" ca="1" si="29"/>
        <v>17563</v>
      </c>
      <c r="Z20" s="42">
        <f t="shared" ca="1" si="30"/>
        <v>903684</v>
      </c>
      <c r="AA20" s="42">
        <f t="shared" ca="1" si="31"/>
        <v>293754</v>
      </c>
      <c r="AB20" s="42">
        <f t="shared" ca="1" si="32"/>
        <v>-237908</v>
      </c>
      <c r="AC20" s="42">
        <f t="shared" ca="1" si="33"/>
        <v>9384271</v>
      </c>
      <c r="AD20" s="42">
        <f t="shared" ca="1" si="34"/>
        <v>2398140</v>
      </c>
      <c r="AE20" s="42">
        <f t="shared" ca="1" si="35"/>
        <v>46832974</v>
      </c>
      <c r="AF20" s="42">
        <f t="shared" ca="1" si="36"/>
        <v>-40287159</v>
      </c>
      <c r="AG20" s="42">
        <f t="shared" ca="1" si="37"/>
        <v>41960257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39"/>
      <c r="AT20" s="1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39"/>
    </row>
    <row r="21" spans="1:57" ht="14.25" thickBot="1">
      <c r="A21" s="60" t="s">
        <v>2208</v>
      </c>
      <c r="B21" s="231"/>
      <c r="E21" s="1">
        <v>3</v>
      </c>
      <c r="F21" s="1">
        <f>F17</f>
        <v>2</v>
      </c>
      <c r="G21" s="27" t="str">
        <f t="shared" ca="1" si="39"/>
        <v>18</v>
      </c>
      <c r="H21" s="27" t="str">
        <f ca="1">IF(LEFT(G21,1)="0",LEFT(G25,1)&amp;RIGHT(G21,LEN(G21)-1),IF(VALUE(G21)=10,VALUE("1"&amp;RIGHT(G25)),G21))</f>
        <v>18</v>
      </c>
      <c r="I21" s="131">
        <f ca="1">IF(OR(C19=1,C19=2),H21*-1,H21*1)</f>
        <v>18</v>
      </c>
      <c r="J21" s="119">
        <f t="shared" ref="J21:J28" ca="1" si="44">J20+I21</f>
        <v>199</v>
      </c>
      <c r="K21" s="121">
        <f t="shared" ca="1" si="40"/>
        <v>18</v>
      </c>
      <c r="L21" s="34">
        <f t="shared" ca="1" si="41"/>
        <v>1</v>
      </c>
      <c r="M21" s="34" t="str">
        <f t="shared" ca="1" si="42"/>
        <v/>
      </c>
      <c r="N21" s="34">
        <f t="shared" ca="1" si="43"/>
        <v>3</v>
      </c>
      <c r="O21" s="34">
        <f ca="1">SMALL(N19:N28,1)</f>
        <v>1</v>
      </c>
      <c r="P21" s="33">
        <f ca="1">LARGE(K19:K28,3)</f>
        <v>74</v>
      </c>
      <c r="Q21" s="33">
        <f ca="1">VLOOKUP(3,O19:P28,2,FALSE)</f>
        <v>85</v>
      </c>
      <c r="R21" s="33">
        <f ca="1">IF(L29&gt;0,Q21,I21)</f>
        <v>18</v>
      </c>
      <c r="T21" s="125">
        <f t="shared" ref="T21:T28" ca="1" si="45">IF($E$1=1,R21,K21)</f>
        <v>18</v>
      </c>
      <c r="W21" s="1">
        <v>5</v>
      </c>
      <c r="X21" s="42">
        <f t="shared" ca="1" si="28"/>
        <v>47215</v>
      </c>
      <c r="Y21" s="42">
        <f t="shared" ca="1" si="29"/>
        <v>84230</v>
      </c>
      <c r="Z21" s="42">
        <f t="shared" ca="1" si="30"/>
        <v>629305</v>
      </c>
      <c r="AA21" s="42">
        <f t="shared" ca="1" si="31"/>
        <v>182643</v>
      </c>
      <c r="AB21" s="42">
        <f t="shared" ca="1" si="32"/>
        <v>-815786</v>
      </c>
      <c r="AC21" s="42">
        <f t="shared" ca="1" si="33"/>
        <v>4839726</v>
      </c>
      <c r="AD21" s="42">
        <f t="shared" ca="1" si="34"/>
        <v>-1287039</v>
      </c>
      <c r="AE21" s="42">
        <f t="shared" ca="1" si="35"/>
        <v>28054196</v>
      </c>
      <c r="AF21" s="42">
        <f t="shared" ca="1" si="36"/>
        <v>-51398260</v>
      </c>
      <c r="AG21" s="42">
        <f t="shared" ca="1" si="37"/>
        <v>18637924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39"/>
      <c r="AS21" s="212"/>
      <c r="AT21" s="212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</row>
    <row r="22" spans="1:57">
      <c r="A22" s="60" t="s">
        <v>2209</v>
      </c>
      <c r="B22" s="231"/>
      <c r="E22" s="1">
        <v>4</v>
      </c>
      <c r="F22" s="1">
        <f>F17</f>
        <v>2</v>
      </c>
      <c r="G22" s="27" t="str">
        <f t="shared" ca="1" si="39"/>
        <v>07</v>
      </c>
      <c r="H22" s="27" t="str">
        <f ca="1">IF(LEFT(G22,1)="0",LEFT(G25,1)&amp;RIGHT(G22,LEN(G22)-1),IF(VALUE(G22)=10,VALUE("1"&amp;RIGHT(G25)),G22))</f>
        <v>27</v>
      </c>
      <c r="I22" s="131">
        <f ca="1">IF(AND(C19&gt;=1,C19&lt;=5),H22*-1,H22*1)</f>
        <v>27</v>
      </c>
      <c r="J22" s="119">
        <f t="shared" ca="1" si="44"/>
        <v>226</v>
      </c>
      <c r="K22" s="121">
        <f t="shared" ca="1" si="40"/>
        <v>27</v>
      </c>
      <c r="L22" s="34">
        <f t="shared" ca="1" si="41"/>
        <v>1</v>
      </c>
      <c r="M22" s="34" t="str">
        <f t="shared" ca="1" si="42"/>
        <v/>
      </c>
      <c r="N22" s="34">
        <f t="shared" ca="1" si="43"/>
        <v>4</v>
      </c>
      <c r="O22" s="34">
        <f ca="1">SMALL(N19:N28,5)</f>
        <v>5</v>
      </c>
      <c r="P22" s="33">
        <f ca="1">LARGE(K19:K28,4)</f>
        <v>74</v>
      </c>
      <c r="Q22" s="33">
        <f ca="1">VLOOKUP(4,O19:P28,2,FALSE)</f>
        <v>63</v>
      </c>
      <c r="R22" s="33">
        <f ca="1">IF(L29&gt;0,Q22,I22)</f>
        <v>27</v>
      </c>
      <c r="T22" s="125">
        <f t="shared" ca="1" si="45"/>
        <v>27</v>
      </c>
      <c r="W22" s="1">
        <v>6</v>
      </c>
      <c r="X22" s="42">
        <f t="shared" ca="1" si="28"/>
        <v>-25093</v>
      </c>
      <c r="Y22" s="42">
        <f t="shared" ca="1" si="29"/>
        <v>39785</v>
      </c>
      <c r="Z22" s="42">
        <f t="shared" ca="1" si="30"/>
        <v>-518294</v>
      </c>
      <c r="AA22" s="42">
        <f t="shared" ca="1" si="31"/>
        <v>637198</v>
      </c>
      <c r="AB22" s="42">
        <f t="shared" ca="1" si="32"/>
        <v>459120</v>
      </c>
      <c r="AC22" s="42">
        <f t="shared" ca="1" si="33"/>
        <v>7495382</v>
      </c>
      <c r="AD22" s="42">
        <f t="shared" ca="1" si="34"/>
        <v>8954706</v>
      </c>
      <c r="AE22" s="42">
        <f t="shared" ca="1" si="35"/>
        <v>51387429</v>
      </c>
      <c r="AF22" s="42">
        <f t="shared" ca="1" si="36"/>
        <v>28065937</v>
      </c>
      <c r="AG22" s="42">
        <f t="shared" ca="1" si="37"/>
        <v>87526813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39"/>
      <c r="AT22" s="165"/>
      <c r="AU22" s="166">
        <v>11</v>
      </c>
      <c r="AV22" s="166">
        <v>12</v>
      </c>
      <c r="AW22" s="166">
        <v>13</v>
      </c>
      <c r="AX22" s="166">
        <v>14</v>
      </c>
      <c r="AY22" s="166">
        <v>15</v>
      </c>
      <c r="AZ22" s="166">
        <v>16</v>
      </c>
      <c r="BA22" s="166">
        <v>17</v>
      </c>
      <c r="BB22" s="166">
        <v>18</v>
      </c>
      <c r="BC22" s="166">
        <v>19</v>
      </c>
      <c r="BD22" s="167">
        <v>20</v>
      </c>
      <c r="BE22" s="39"/>
    </row>
    <row r="23" spans="1:57">
      <c r="A23" s="60" t="s">
        <v>2210</v>
      </c>
      <c r="B23" s="231"/>
      <c r="E23" s="1">
        <v>5</v>
      </c>
      <c r="F23" s="1">
        <f>F17</f>
        <v>2</v>
      </c>
      <c r="G23" s="27" t="str">
        <f t="shared" ca="1" si="39"/>
        <v>52</v>
      </c>
      <c r="H23" s="27" t="str">
        <f ca="1">IF(LEFT(G23,1)="0",LEFT(G19,1)&amp;RIGHT(G23,LEN(G23)-1),IF(VALUE(G23)=10,VALUE("1"&amp;RIGHT(G19)),G23))</f>
        <v>52</v>
      </c>
      <c r="I23" s="131">
        <f ca="1">IF(AND(C19&gt;=3,C19&lt;=7),H23*-1,H23*1)</f>
        <v>52</v>
      </c>
      <c r="J23" s="119">
        <f t="shared" ca="1" si="44"/>
        <v>278</v>
      </c>
      <c r="K23" s="121">
        <f t="shared" ca="1" si="40"/>
        <v>52</v>
      </c>
      <c r="L23" s="34">
        <f t="shared" ca="1" si="41"/>
        <v>1</v>
      </c>
      <c r="M23" s="34" t="str">
        <f t="shared" ca="1" si="42"/>
        <v/>
      </c>
      <c r="N23" s="34">
        <f t="shared" ca="1" si="43"/>
        <v>5</v>
      </c>
      <c r="O23" s="34">
        <f ca="1">SMALL(N19:N28,4)</f>
        <v>4</v>
      </c>
      <c r="P23" s="33">
        <f ca="1">LARGE(K19:K28,5)</f>
        <v>63</v>
      </c>
      <c r="Q23" s="33">
        <f ca="1">VLOOKUP(5,O19:P28,2,FALSE)</f>
        <v>74</v>
      </c>
      <c r="R23" s="33">
        <f ca="1">IF(L29&gt;0,Q23,I23)</f>
        <v>52</v>
      </c>
      <c r="T23" s="125">
        <f t="shared" ca="1" si="45"/>
        <v>52</v>
      </c>
      <c r="W23" s="1">
        <v>7</v>
      </c>
      <c r="X23" s="42">
        <f t="shared" ca="1" si="28"/>
        <v>14982</v>
      </c>
      <c r="Y23" s="42">
        <f t="shared" ca="1" si="29"/>
        <v>95341</v>
      </c>
      <c r="Z23" s="42">
        <f t="shared" ca="1" si="30"/>
        <v>663749</v>
      </c>
      <c r="AA23" s="42">
        <f t="shared" ca="1" si="31"/>
        <v>960421</v>
      </c>
      <c r="AB23" s="42">
        <f t="shared" ca="1" si="32"/>
        <v>-904675</v>
      </c>
      <c r="AC23" s="42">
        <f t="shared" ca="1" si="33"/>
        <v>8273160</v>
      </c>
      <c r="AD23" s="42">
        <f t="shared" ca="1" si="34"/>
        <v>-9065817</v>
      </c>
      <c r="AE23" s="42">
        <f t="shared" ca="1" si="35"/>
        <v>40276318</v>
      </c>
      <c r="AF23" s="42">
        <f t="shared" ca="1" si="36"/>
        <v>17954826</v>
      </c>
      <c r="AG23" s="42">
        <f t="shared" ca="1" si="37"/>
        <v>63182479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39"/>
      <c r="AT23" s="168">
        <v>1</v>
      </c>
      <c r="AU23" s="173">
        <v>58326</v>
      </c>
      <c r="AV23" s="173">
        <v>28674</v>
      </c>
      <c r="AW23" s="173">
        <v>730416</v>
      </c>
      <c r="AX23" s="173">
        <v>971532</v>
      </c>
      <c r="AY23" s="173">
        <v>893564</v>
      </c>
      <c r="AZ23" s="173">
        <v>7162059</v>
      </c>
      <c r="BA23" s="173">
        <v>8954706</v>
      </c>
      <c r="BB23" s="173">
        <v>17943085</v>
      </c>
      <c r="BC23" s="173">
        <v>84621593</v>
      </c>
      <c r="BD23" s="174">
        <v>85304691</v>
      </c>
      <c r="BE23" s="39"/>
    </row>
    <row r="24" spans="1:57">
      <c r="A24" s="60" t="s">
        <v>2211</v>
      </c>
      <c r="B24" s="231"/>
      <c r="E24" s="1">
        <v>6</v>
      </c>
      <c r="F24" s="1">
        <f>F17</f>
        <v>2</v>
      </c>
      <c r="G24" s="27" t="str">
        <f t="shared" ca="1" si="39"/>
        <v>74</v>
      </c>
      <c r="H24" s="27" t="str">
        <f ca="1">IF(LEFT(G24,1)="0",LEFT(G19,1)&amp;RIGHT(G24,LEN(G24)-1),IF(VALUE(G24)=10,VALUE("1"&amp;RIGHT(G19)),G24))</f>
        <v>74</v>
      </c>
      <c r="I24" s="131">
        <f ca="1">IF(AND(C19&gt;=6,C19&lt;=8),H24*-1,H24*1)</f>
        <v>74</v>
      </c>
      <c r="J24" s="119">
        <f t="shared" ca="1" si="44"/>
        <v>352</v>
      </c>
      <c r="K24" s="121">
        <f t="shared" ca="1" si="40"/>
        <v>74</v>
      </c>
      <c r="L24" s="34">
        <f t="shared" ca="1" si="41"/>
        <v>1</v>
      </c>
      <c r="M24" s="34" t="str">
        <f t="shared" ca="1" si="42"/>
        <v/>
      </c>
      <c r="N24" s="34">
        <f t="shared" ca="1" si="43"/>
        <v>6</v>
      </c>
      <c r="O24" s="34" t="e">
        <f ca="1">SMALL(M19:M28,2)</f>
        <v>#NUM!</v>
      </c>
      <c r="P24" s="33">
        <f ca="1">LARGE(K19:K28,6)*-1</f>
        <v>-52</v>
      </c>
      <c r="Q24" s="33">
        <f ca="1">VLOOKUP(6,O19:P28,2,FALSE)</f>
        <v>27</v>
      </c>
      <c r="R24" s="33">
        <f ca="1">IF(L29&gt;0,Q24,I24)</f>
        <v>74</v>
      </c>
      <c r="T24" s="125">
        <f t="shared" ca="1" si="45"/>
        <v>74</v>
      </c>
      <c r="W24" s="1">
        <v>8</v>
      </c>
      <c r="X24" s="42">
        <f t="shared" ca="1" si="28"/>
        <v>-23871</v>
      </c>
      <c r="Y24" s="42">
        <f t="shared" ca="1" si="29"/>
        <v>64328</v>
      </c>
      <c r="Z24" s="42">
        <f t="shared" ca="1" si="30"/>
        <v>285961</v>
      </c>
      <c r="AA24" s="42">
        <f t="shared" ca="1" si="31"/>
        <v>415976</v>
      </c>
      <c r="AB24" s="42">
        <f t="shared" ca="1" si="32"/>
        <v>530412</v>
      </c>
      <c r="AC24" s="42">
        <f t="shared" ca="1" si="33"/>
        <v>6051948</v>
      </c>
      <c r="AD24" s="42">
        <f t="shared" ca="1" si="34"/>
        <v>5621473</v>
      </c>
      <c r="AE24" s="42">
        <f t="shared" ca="1" si="35"/>
        <v>93846107</v>
      </c>
      <c r="AF24" s="42">
        <f t="shared" ca="1" si="36"/>
        <v>-62409371</v>
      </c>
      <c r="AG24" s="42">
        <f t="shared" ca="1" si="37"/>
        <v>74293580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39"/>
      <c r="AT24" s="168">
        <v>2</v>
      </c>
      <c r="AU24" s="173">
        <v>69437</v>
      </c>
      <c r="AV24" s="173">
        <v>96452</v>
      </c>
      <c r="AW24" s="173">
        <v>952638</v>
      </c>
      <c r="AX24" s="173">
        <v>748209</v>
      </c>
      <c r="AY24" s="173">
        <v>782453</v>
      </c>
      <c r="AZ24" s="173">
        <v>3728615</v>
      </c>
      <c r="BA24" s="173">
        <v>9176928</v>
      </c>
      <c r="BB24" s="173">
        <v>73509641</v>
      </c>
      <c r="BC24" s="173">
        <v>16843715</v>
      </c>
      <c r="BD24" s="174">
        <v>30859146</v>
      </c>
      <c r="BE24" s="39"/>
    </row>
    <row r="25" spans="1:57">
      <c r="A25" s="60" t="s">
        <v>2212</v>
      </c>
      <c r="B25" s="231"/>
      <c r="E25" s="1">
        <v>7</v>
      </c>
      <c r="F25" s="1">
        <f>F17</f>
        <v>2</v>
      </c>
      <c r="G25" s="27" t="str">
        <f t="shared" ca="1" si="39"/>
        <v>29</v>
      </c>
      <c r="H25" s="27" t="str">
        <f ca="1">IF(LEFT(G25,1)="0",LEFT(G19,1)&amp;RIGHT(G25,LEN(G25)-1),IF(VALUE(G25)=10,VALUE("1"&amp;RIGHT(G19)),G25))</f>
        <v>29</v>
      </c>
      <c r="I25" s="131">
        <f ca="1">IF(OR(C19=1,C19=3,C19=8),H25*-1,H25*1)</f>
        <v>29</v>
      </c>
      <c r="J25" s="119">
        <f t="shared" ca="1" si="44"/>
        <v>381</v>
      </c>
      <c r="K25" s="121">
        <f t="shared" ca="1" si="40"/>
        <v>29</v>
      </c>
      <c r="L25" s="34">
        <f t="shared" ca="1" si="41"/>
        <v>1</v>
      </c>
      <c r="M25" s="34" t="str">
        <f t="shared" ca="1" si="42"/>
        <v/>
      </c>
      <c r="N25" s="34">
        <f t="shared" ca="1" si="43"/>
        <v>7</v>
      </c>
      <c r="O25" s="34">
        <f ca="1">SMALL(N19:N28,7)</f>
        <v>7</v>
      </c>
      <c r="P25" s="33">
        <f ca="1">LARGE(K19:K28,7)*1</f>
        <v>41</v>
      </c>
      <c r="Q25" s="33">
        <f ca="1">VLOOKUP(7,O19:P28,2,FALSE)</f>
        <v>41</v>
      </c>
      <c r="R25" s="33">
        <f ca="1">IF(L29&gt;0,Q25,I25)</f>
        <v>29</v>
      </c>
      <c r="T25" s="125">
        <f t="shared" ca="1" si="45"/>
        <v>29</v>
      </c>
      <c r="W25" s="1">
        <v>9</v>
      </c>
      <c r="X25" s="42">
        <f t="shared" ca="1" si="28"/>
        <v>-54183</v>
      </c>
      <c r="Y25" s="42">
        <f t="shared" ca="1" si="29"/>
        <v>40896</v>
      </c>
      <c r="Z25" s="42">
        <f t="shared" ca="1" si="30"/>
        <v>-396072</v>
      </c>
      <c r="AA25" s="42">
        <f t="shared" ca="1" si="31"/>
        <v>193452</v>
      </c>
      <c r="AB25" s="42">
        <f t="shared" ca="1" si="32"/>
        <v>-560231</v>
      </c>
      <c r="AC25" s="42">
        <f t="shared" ca="1" si="33"/>
        <v>2617504</v>
      </c>
      <c r="AD25" s="42">
        <f t="shared" ca="1" si="34"/>
        <v>-1096732</v>
      </c>
      <c r="AE25" s="42">
        <f t="shared" ca="1" si="35"/>
        <v>95721863</v>
      </c>
      <c r="AF25" s="42">
        <f t="shared" ca="1" si="36"/>
        <v>39176048</v>
      </c>
      <c r="AG25" s="42">
        <f t="shared" ca="1" si="37"/>
        <v>49520713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39"/>
      <c r="AT25" s="168">
        <v>3</v>
      </c>
      <c r="AU25" s="173">
        <v>-36104</v>
      </c>
      <c r="AV25" s="173">
        <v>73129</v>
      </c>
      <c r="AW25" s="173">
        <v>-174850</v>
      </c>
      <c r="AX25" s="173">
        <v>304865</v>
      </c>
      <c r="AY25" s="173">
        <v>-348019</v>
      </c>
      <c r="AZ25" s="173">
        <v>5940837</v>
      </c>
      <c r="BA25" s="173">
        <v>-1096732</v>
      </c>
      <c r="BB25" s="173">
        <v>39165207</v>
      </c>
      <c r="BC25" s="173">
        <v>95732604</v>
      </c>
      <c r="BD25" s="174">
        <v>29748035</v>
      </c>
      <c r="BE25" s="39"/>
    </row>
    <row r="26" spans="1:57">
      <c r="A26" s="60" t="s">
        <v>2213</v>
      </c>
      <c r="B26" s="231"/>
      <c r="E26" s="206">
        <v>8</v>
      </c>
      <c r="F26" s="206">
        <f>F17</f>
        <v>2</v>
      </c>
      <c r="G26" s="213" t="str">
        <f t="shared" ca="1" si="39"/>
        <v>63</v>
      </c>
      <c r="H26" s="213" t="str">
        <f ca="1">IF(LEFT(G26,1)="0",INT(RAND()*9+1)&amp;RIGHT(G26,LEN(G26)-1),IF(VALUE(G26)=10,VALUE("1"&amp;RIGHT(G19)),G26))</f>
        <v>63</v>
      </c>
      <c r="I26" s="130">
        <f ca="1">IF(OR(C19=1,C19=2,C19=3,C19=4,C19=6),H26*-1,H26*1)</f>
        <v>63</v>
      </c>
      <c r="J26" s="214">
        <f t="shared" ca="1" si="44"/>
        <v>444</v>
      </c>
      <c r="K26" s="215">
        <f t="shared" ca="1" si="40"/>
        <v>63</v>
      </c>
      <c r="L26" s="216">
        <f t="shared" ca="1" si="41"/>
        <v>1</v>
      </c>
      <c r="M26" s="216" t="str">
        <f t="shared" ca="1" si="42"/>
        <v/>
      </c>
      <c r="N26" s="216">
        <f t="shared" ca="1" si="43"/>
        <v>8</v>
      </c>
      <c r="O26" s="216" t="e">
        <f ca="1">SMALL(M19:M28,3)</f>
        <v>#NUM!</v>
      </c>
      <c r="P26" s="217">
        <f ca="1">LARGE(K19:K28,8)*-1</f>
        <v>-29</v>
      </c>
      <c r="Q26" s="217" t="e">
        <f ca="1">VLOOKUP(8,O19:P28,2,FALSE)</f>
        <v>#N/A</v>
      </c>
      <c r="R26" s="217">
        <f ca="1">IF(L29&gt;0,Q26,I26)</f>
        <v>63</v>
      </c>
      <c r="S26" s="206"/>
      <c r="T26" s="218">
        <f t="shared" ca="1" si="45"/>
        <v>63</v>
      </c>
      <c r="W26" s="1">
        <v>10</v>
      </c>
      <c r="X26" s="42">
        <f t="shared" ca="1" si="28"/>
        <v>70548</v>
      </c>
      <c r="Y26" s="42">
        <f t="shared" ca="1" si="29"/>
        <v>62018</v>
      </c>
      <c r="Z26" s="42">
        <f t="shared" ca="1" si="30"/>
        <v>-407183</v>
      </c>
      <c r="AA26" s="42">
        <f t="shared" ca="1" si="31"/>
        <v>859310</v>
      </c>
      <c r="AB26" s="42">
        <f t="shared" ca="1" si="32"/>
        <v>671342</v>
      </c>
      <c r="AC26" s="42">
        <f t="shared" ca="1" si="33"/>
        <v>2781506</v>
      </c>
      <c r="AD26" s="42">
        <f t="shared" ca="1" si="34"/>
        <v>-4510362</v>
      </c>
      <c r="AE26" s="42">
        <f t="shared" ca="1" si="35"/>
        <v>62498530</v>
      </c>
      <c r="AF26" s="42">
        <f t="shared" ca="1" si="36"/>
        <v>-96735104</v>
      </c>
      <c r="AG26" s="42">
        <f t="shared" ca="1" si="37"/>
        <v>96415702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39"/>
      <c r="AT26" s="168">
        <v>4</v>
      </c>
      <c r="AU26" s="173">
        <v>81659</v>
      </c>
      <c r="AV26" s="173">
        <v>17563</v>
      </c>
      <c r="AW26" s="173">
        <v>903684</v>
      </c>
      <c r="AX26" s="173">
        <v>293754</v>
      </c>
      <c r="AY26" s="173">
        <v>-237908</v>
      </c>
      <c r="AZ26" s="173">
        <v>9384271</v>
      </c>
      <c r="BA26" s="173">
        <v>9065817</v>
      </c>
      <c r="BB26" s="173">
        <v>46832974</v>
      </c>
      <c r="BC26" s="173">
        <v>-40287159</v>
      </c>
      <c r="BD26" s="174">
        <v>41960257</v>
      </c>
      <c r="BE26" s="39"/>
    </row>
    <row r="27" spans="1:57">
      <c r="A27" s="60" t="s">
        <v>2214</v>
      </c>
      <c r="B27" s="231"/>
      <c r="E27" s="1">
        <v>9</v>
      </c>
      <c r="F27" s="1">
        <f>F17</f>
        <v>2</v>
      </c>
      <c r="G27" s="27" t="str">
        <f ca="1">IF(LEFT(A27,F27)="0",INT(RAND()*9+1),LEFT(A27,F27))</f>
        <v>74</v>
      </c>
      <c r="H27" s="27" t="str">
        <f ca="1">IF(LEFT(G27,1)="0",INT(RAND()*9+1)&amp;RIGHT(G27,LEN(G27)-1),IF(VALUE(G27)=10,VALUE("1"&amp;RIGHT(G19)),G27))</f>
        <v>74</v>
      </c>
      <c r="I27" s="131">
        <f ca="1">IF(OR(C19=2,C19=4,C19=5,C19=6,C19=7,C19=8),H27*-1,H27*1)</f>
        <v>74</v>
      </c>
      <c r="J27" s="119">
        <f t="shared" ca="1" si="44"/>
        <v>518</v>
      </c>
      <c r="K27" s="121">
        <f t="shared" ca="1" si="40"/>
        <v>74</v>
      </c>
      <c r="L27" s="34">
        <f t="shared" ca="1" si="41"/>
        <v>1</v>
      </c>
      <c r="M27" s="34" t="str">
        <f t="shared" ca="1" si="42"/>
        <v/>
      </c>
      <c r="N27" s="34">
        <f t="shared" ca="1" si="43"/>
        <v>9</v>
      </c>
      <c r="O27" s="34">
        <f ca="1">SMALL(N19:N28,6)</f>
        <v>6</v>
      </c>
      <c r="P27" s="33">
        <f ca="1">LARGE(K19:K28,9)</f>
        <v>27</v>
      </c>
      <c r="Q27" s="33" t="e">
        <f ca="1">VLOOKUP(9,O19:P28,2,FALSE)</f>
        <v>#N/A</v>
      </c>
      <c r="R27" s="33">
        <f ca="1">IF(L29&gt;0,Q27,I27)</f>
        <v>74</v>
      </c>
      <c r="T27" s="125">
        <f t="shared" ca="1" si="45"/>
        <v>74</v>
      </c>
      <c r="W27" s="128" t="s">
        <v>1451</v>
      </c>
      <c r="X27" s="129">
        <f t="shared" ref="X27:AG27" ca="1" si="46">SUM(X17:X26)</f>
        <v>111806</v>
      </c>
      <c r="Y27" s="129">
        <f t="shared" ca="1" si="46"/>
        <v>602416</v>
      </c>
      <c r="Z27" s="129">
        <f t="shared" ca="1" si="46"/>
        <v>2669354</v>
      </c>
      <c r="AA27" s="129">
        <f t="shared" ca="1" si="46"/>
        <v>5567360</v>
      </c>
      <c r="AB27" s="129">
        <f t="shared" ca="1" si="46"/>
        <v>1166310</v>
      </c>
      <c r="AC27" s="129">
        <f t="shared" ca="1" si="46"/>
        <v>58275008</v>
      </c>
      <c r="AD27" s="129">
        <f t="shared" ca="1" si="46"/>
        <v>21444243</v>
      </c>
      <c r="AE27" s="129">
        <f t="shared" ca="1" si="46"/>
        <v>549235350</v>
      </c>
      <c r="AF27" s="129">
        <f t="shared" ca="1" si="46"/>
        <v>31564829</v>
      </c>
      <c r="AG27" s="129">
        <f t="shared" ca="1" si="46"/>
        <v>577449340</v>
      </c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39"/>
      <c r="AT27" s="168">
        <v>5</v>
      </c>
      <c r="AU27" s="173">
        <v>-47215</v>
      </c>
      <c r="AV27" s="173">
        <v>84230</v>
      </c>
      <c r="AW27" s="173">
        <v>-518294</v>
      </c>
      <c r="AX27" s="173">
        <v>182643</v>
      </c>
      <c r="AY27" s="173">
        <v>815786</v>
      </c>
      <c r="AZ27" s="173">
        <v>4839726</v>
      </c>
      <c r="BA27" s="173">
        <v>5621473</v>
      </c>
      <c r="BB27" s="173">
        <v>28054196</v>
      </c>
      <c r="BC27" s="173">
        <v>51398260</v>
      </c>
      <c r="BD27" s="174">
        <v>18637924</v>
      </c>
      <c r="BE27" s="39"/>
    </row>
    <row r="28" spans="1:57">
      <c r="A28" s="60" t="s">
        <v>2215</v>
      </c>
      <c r="B28" s="231"/>
      <c r="E28" s="1">
        <v>10</v>
      </c>
      <c r="F28" s="1">
        <f>F17</f>
        <v>2</v>
      </c>
      <c r="G28" s="27" t="str">
        <f t="shared" ca="1" si="39"/>
        <v>41</v>
      </c>
      <c r="H28" s="27" t="str">
        <f ca="1">IF(LEFT(G28,1)="0",INT(RAND()*9+1)&amp;RIGHT(G28,LEN(G28)-1),IF(VALUE(G28)=10,VALUE("1"&amp;RIGHT(G19)),G28))</f>
        <v>41</v>
      </c>
      <c r="I28" s="131">
        <f ca="1">IF(OR(C19=5,C19=7,C19=8),H28*-1,H28*1)</f>
        <v>41</v>
      </c>
      <c r="J28" s="119">
        <f t="shared" ca="1" si="44"/>
        <v>559</v>
      </c>
      <c r="K28" s="121">
        <f t="shared" ca="1" si="40"/>
        <v>41</v>
      </c>
      <c r="L28" s="34">
        <f t="shared" ca="1" si="41"/>
        <v>1</v>
      </c>
      <c r="M28" s="34" t="str">
        <f t="shared" ca="1" si="42"/>
        <v/>
      </c>
      <c r="N28" s="34">
        <f t="shared" ca="1" si="43"/>
        <v>10</v>
      </c>
      <c r="O28" s="34" t="e">
        <f ca="1">SMALL(M19:M28,1)</f>
        <v>#NUM!</v>
      </c>
      <c r="P28" s="33">
        <f ca="1">LARGE(K19:K28,10)*-1</f>
        <v>-18</v>
      </c>
      <c r="Q28" s="33" t="e">
        <f ca="1">VLOOKUP(10,O19:P28,2,FALSE)</f>
        <v>#N/A</v>
      </c>
      <c r="R28" s="33">
        <f ca="1">IF(L29&gt;0,Q28,I28)</f>
        <v>41</v>
      </c>
      <c r="T28" s="125">
        <f t="shared" ca="1" si="45"/>
        <v>41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39"/>
      <c r="AT28" s="168">
        <v>6</v>
      </c>
      <c r="AU28" s="173">
        <v>25093</v>
      </c>
      <c r="AV28" s="173">
        <v>39785</v>
      </c>
      <c r="AW28" s="173">
        <v>-396072</v>
      </c>
      <c r="AX28" s="173">
        <v>637198</v>
      </c>
      <c r="AY28" s="173">
        <v>-459120</v>
      </c>
      <c r="AZ28" s="173">
        <v>7495382</v>
      </c>
      <c r="BA28" s="173">
        <v>-4510362</v>
      </c>
      <c r="BB28" s="173">
        <v>51387429</v>
      </c>
      <c r="BC28" s="173">
        <v>-28065937</v>
      </c>
      <c r="BD28" s="174">
        <v>87526813</v>
      </c>
      <c r="BE28" s="39"/>
    </row>
    <row r="29" spans="1:57">
      <c r="A29" s="60"/>
      <c r="B29" s="231"/>
      <c r="K29" s="121"/>
      <c r="L29" s="34">
        <f ca="1">COUNTIF(L19:L28,-1)</f>
        <v>0</v>
      </c>
      <c r="T29" s="125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/>
      <c r="AT29" s="168">
        <v>7</v>
      </c>
      <c r="AU29" s="173">
        <v>14982</v>
      </c>
      <c r="AV29" s="173">
        <v>95341</v>
      </c>
      <c r="AW29" s="173">
        <v>563749</v>
      </c>
      <c r="AX29" s="173">
        <v>960421</v>
      </c>
      <c r="AY29" s="173">
        <v>904675</v>
      </c>
      <c r="AZ29" s="173">
        <v>8273160</v>
      </c>
      <c r="BA29" s="173">
        <v>7843695</v>
      </c>
      <c r="BB29" s="173">
        <v>40276318</v>
      </c>
      <c r="BC29" s="173">
        <v>-17954826</v>
      </c>
      <c r="BD29" s="174">
        <v>63182479</v>
      </c>
      <c r="BE29" s="39"/>
    </row>
    <row r="30" spans="1:57">
      <c r="A30" s="60"/>
      <c r="B30" s="231"/>
      <c r="K30" s="121"/>
      <c r="T30" s="125"/>
      <c r="X30" s="41">
        <v>21</v>
      </c>
      <c r="Y30" s="41">
        <v>22</v>
      </c>
      <c r="Z30" s="41">
        <v>23</v>
      </c>
      <c r="AA30" s="41">
        <v>24</v>
      </c>
      <c r="AB30" s="41">
        <v>25</v>
      </c>
      <c r="AC30" s="41">
        <v>26</v>
      </c>
      <c r="AD30" s="41">
        <v>27</v>
      </c>
      <c r="AE30" s="41">
        <v>28</v>
      </c>
      <c r="AF30" s="41">
        <v>29</v>
      </c>
      <c r="AG30" s="41">
        <v>30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39"/>
      <c r="AT30" s="168">
        <v>8</v>
      </c>
      <c r="AU30" s="173">
        <v>23871</v>
      </c>
      <c r="AV30" s="173">
        <v>64328</v>
      </c>
      <c r="AW30" s="173">
        <v>629305</v>
      </c>
      <c r="AX30" s="173">
        <v>415976</v>
      </c>
      <c r="AY30" s="173">
        <v>530412</v>
      </c>
      <c r="AZ30" s="173">
        <v>6051948</v>
      </c>
      <c r="BA30" s="173">
        <v>-2398140</v>
      </c>
      <c r="BB30" s="173">
        <v>93846107</v>
      </c>
      <c r="BC30" s="173">
        <v>62409371</v>
      </c>
      <c r="BD30" s="174">
        <v>74293580</v>
      </c>
      <c r="BE30" s="39"/>
    </row>
    <row r="31" spans="1:57">
      <c r="A31" s="203" t="s">
        <v>456</v>
      </c>
      <c r="B31" s="231"/>
      <c r="K31" s="121"/>
      <c r="T31" s="125"/>
      <c r="W31" s="1">
        <v>1</v>
      </c>
      <c r="X31" s="42">
        <f ca="1">T304</f>
        <v>715942360</v>
      </c>
      <c r="Y31" s="42">
        <f ca="1">T319</f>
        <v>693051728</v>
      </c>
      <c r="Z31" s="42">
        <f ca="1">T334</f>
        <v>4352610987</v>
      </c>
      <c r="AA31" s="42">
        <f ca="1">T349</f>
        <v>9815240736</v>
      </c>
      <c r="AB31" s="42">
        <f ca="1">T364</f>
        <v>3518079624</v>
      </c>
      <c r="AC31" s="42">
        <f ca="1">T379</f>
        <v>67946021853</v>
      </c>
      <c r="AD31" s="42">
        <f ca="1">T394</f>
        <v>23126059874</v>
      </c>
      <c r="AE31" s="42">
        <f ca="1">T409</f>
        <v>678503419267</v>
      </c>
      <c r="AF31" s="42">
        <f ca="1">T424</f>
        <v>940145836927</v>
      </c>
      <c r="AG31" s="42">
        <f ca="1">T439</f>
        <v>616540193827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39"/>
      <c r="AT31" s="168">
        <v>9</v>
      </c>
      <c r="AU31" s="173">
        <v>-54183</v>
      </c>
      <c r="AV31" s="173">
        <v>40896</v>
      </c>
      <c r="AW31" s="173">
        <v>-407183</v>
      </c>
      <c r="AX31" s="173">
        <v>193452</v>
      </c>
      <c r="AY31" s="173">
        <v>-560231</v>
      </c>
      <c r="AZ31" s="173">
        <v>2617504</v>
      </c>
      <c r="BA31" s="173">
        <v>-3409251</v>
      </c>
      <c r="BB31" s="173">
        <v>95721863</v>
      </c>
      <c r="BC31" s="173">
        <v>39176048</v>
      </c>
      <c r="BD31" s="174">
        <v>49520713</v>
      </c>
      <c r="BE31" s="39"/>
    </row>
    <row r="32" spans="1:57">
      <c r="A32" s="60"/>
      <c r="B32" s="231"/>
      <c r="F32" s="211">
        <v>2</v>
      </c>
      <c r="K32" s="121"/>
      <c r="T32" s="125"/>
      <c r="W32" s="1">
        <v>2</v>
      </c>
      <c r="X32" s="42">
        <f t="shared" ref="X32:X40" ca="1" si="47">T305</f>
        <v>937164582</v>
      </c>
      <c r="Y32" s="42">
        <f t="shared" ref="Y32:Y40" ca="1" si="48">T320</f>
        <v>259617384</v>
      </c>
      <c r="Z32" s="42">
        <f t="shared" ref="Z32:Z40" ca="1" si="49">T335</f>
        <v>7685943210</v>
      </c>
      <c r="AA32" s="42">
        <f t="shared" ref="AA32:AA40" ca="1" si="50">T350</f>
        <v>4360795281</v>
      </c>
      <c r="AB32" s="42">
        <f t="shared" ref="AB32:AB40" ca="1" si="51">T365</f>
        <v>-7952413068</v>
      </c>
      <c r="AC32" s="42">
        <f t="shared" ref="AC32:AC40" ca="1" si="52">T380</f>
        <v>26835910742</v>
      </c>
      <c r="AD32" s="42">
        <f t="shared" ref="AD32:AD40" ca="1" si="53">T395</f>
        <v>70893726541</v>
      </c>
      <c r="AE32" s="42">
        <f t="shared" ref="AE32:AE40" ca="1" si="54">T410</f>
        <v>345270186934</v>
      </c>
      <c r="AF32" s="42">
        <f t="shared" ref="AF32:AF40" ca="1" si="55">T425</f>
        <v>728923614705</v>
      </c>
      <c r="AG32" s="42">
        <f t="shared" ref="AG32:AG40" ca="1" si="56">T440</f>
        <v>502106759483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39"/>
      <c r="AT32" s="169">
        <v>10</v>
      </c>
      <c r="AU32" s="175">
        <v>-70548</v>
      </c>
      <c r="AV32" s="175">
        <v>62018</v>
      </c>
      <c r="AW32" s="175">
        <v>285961</v>
      </c>
      <c r="AX32" s="175">
        <v>859310</v>
      </c>
      <c r="AY32" s="175">
        <v>671342</v>
      </c>
      <c r="AZ32" s="175">
        <v>2781506</v>
      </c>
      <c r="BA32" s="175">
        <v>1287039</v>
      </c>
      <c r="BB32" s="175">
        <v>62498530</v>
      </c>
      <c r="BC32" s="175">
        <v>-96735104</v>
      </c>
      <c r="BD32" s="176">
        <v>96415702</v>
      </c>
      <c r="BE32" s="39"/>
    </row>
    <row r="33" spans="1:57" ht="14.25" thickBot="1">
      <c r="A33" s="60" t="s">
        <v>440</v>
      </c>
      <c r="B33" s="231" t="s">
        <v>441</v>
      </c>
      <c r="E33" s="1" t="s">
        <v>396</v>
      </c>
      <c r="F33" s="1" t="s">
        <v>444</v>
      </c>
      <c r="G33" s="27" t="s">
        <v>337</v>
      </c>
      <c r="H33" s="27" t="s">
        <v>338</v>
      </c>
      <c r="J33" s="119" t="s">
        <v>1447</v>
      </c>
      <c r="K33" s="121"/>
      <c r="R33" s="33" t="s">
        <v>1449</v>
      </c>
      <c r="S33" s="27"/>
      <c r="T33" s="125"/>
      <c r="W33" s="1">
        <v>3</v>
      </c>
      <c r="X33" s="42">
        <f t="shared" ca="1" si="47"/>
        <v>826053471</v>
      </c>
      <c r="Y33" s="42">
        <f t="shared" ca="1" si="48"/>
        <v>537495162</v>
      </c>
      <c r="Z33" s="42">
        <f t="shared" ca="1" si="49"/>
        <v>3241509876</v>
      </c>
      <c r="AA33" s="42">
        <f t="shared" ca="1" si="50"/>
        <v>7693028514</v>
      </c>
      <c r="AB33" s="42">
        <f t="shared" ca="1" si="51"/>
        <v>8063524179</v>
      </c>
      <c r="AC33" s="42">
        <f t="shared" ca="1" si="52"/>
        <v>74613798520</v>
      </c>
      <c r="AD33" s="42">
        <f t="shared" ca="1" si="53"/>
        <v>11904837652</v>
      </c>
      <c r="AE33" s="42">
        <f t="shared" ca="1" si="54"/>
        <v>710725631489</v>
      </c>
      <c r="AF33" s="42">
        <f t="shared" ca="1" si="55"/>
        <v>-495690381472</v>
      </c>
      <c r="AG33" s="42">
        <f t="shared" ca="1" si="56"/>
        <v>155439082716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39"/>
      <c r="AT33" s="177" t="s">
        <v>1451</v>
      </c>
      <c r="AU33" s="178">
        <f t="shared" ref="AU33:BD33" si="57">SUM(AU23:AU32)</f>
        <v>65318</v>
      </c>
      <c r="AV33" s="178">
        <f t="shared" si="57"/>
        <v>602416</v>
      </c>
      <c r="AW33" s="178">
        <f t="shared" si="57"/>
        <v>2569354</v>
      </c>
      <c r="AX33" s="178">
        <f t="shared" si="57"/>
        <v>5567360</v>
      </c>
      <c r="AY33" s="178">
        <f t="shared" si="57"/>
        <v>2992954</v>
      </c>
      <c r="AZ33" s="178">
        <f t="shared" si="57"/>
        <v>58275008</v>
      </c>
      <c r="BA33" s="178">
        <f t="shared" si="57"/>
        <v>30535173</v>
      </c>
      <c r="BB33" s="178">
        <f t="shared" si="57"/>
        <v>549235350</v>
      </c>
      <c r="BC33" s="178">
        <f t="shared" si="57"/>
        <v>167138565</v>
      </c>
      <c r="BD33" s="179">
        <f t="shared" si="57"/>
        <v>577449340</v>
      </c>
      <c r="BE33" s="39"/>
    </row>
    <row r="34" spans="1:57">
      <c r="A34" s="60" t="s">
        <v>2216</v>
      </c>
      <c r="B34" s="231"/>
      <c r="C34" s="126">
        <f ca="1">INT(RAND()*8)+1</f>
        <v>1</v>
      </c>
      <c r="E34" s="1">
        <v>1</v>
      </c>
      <c r="F34" s="1">
        <f>F32</f>
        <v>2</v>
      </c>
      <c r="G34" s="27" t="str">
        <f ca="1">IF(RIGHT(A34,F34)="0",INT(RAND()*9+1),RIGHT(A34,F34))</f>
        <v>29</v>
      </c>
      <c r="H34" s="27" t="str">
        <f ca="1">IF(LEFT(G34,1)="0",LEFT(G40,1)&amp;RIGHT(G34,LEN(G34)-1),IF(VALUE(G34)=10,VALUE("1"&amp;RIGHT(G40)),G34))</f>
        <v>29</v>
      </c>
      <c r="I34" s="131">
        <f ca="1">H34*1</f>
        <v>29</v>
      </c>
      <c r="J34" s="119">
        <f ca="1">I34</f>
        <v>29</v>
      </c>
      <c r="K34" s="121">
        <f ca="1">ABS(I34)</f>
        <v>29</v>
      </c>
      <c r="L34" s="34">
        <f ca="1">IF(J34&lt;0,-1,1)</f>
        <v>1</v>
      </c>
      <c r="M34" s="34" t="str">
        <f ca="1">IF(I34&lt;0,E34,"")</f>
        <v/>
      </c>
      <c r="N34" s="34">
        <f ca="1">IF(I34&gt;0,E34,"")</f>
        <v>1</v>
      </c>
      <c r="O34" s="34">
        <f ca="1">SMALL(N34:N43,2)</f>
        <v>2</v>
      </c>
      <c r="P34" s="33">
        <f ca="1">LARGE(K34:K43,1)</f>
        <v>96</v>
      </c>
      <c r="Q34" s="33">
        <f ca="1">VLOOKUP(1,O34:P43,2,FALSE)</f>
        <v>71</v>
      </c>
      <c r="R34" s="33">
        <f ca="1">IF(L44&gt;0,Q34,I34)</f>
        <v>29</v>
      </c>
      <c r="T34" s="125">
        <f ca="1">IF($E$1=1,R34,K34)</f>
        <v>29</v>
      </c>
      <c r="W34" s="1">
        <v>4</v>
      </c>
      <c r="X34" s="42">
        <f t="shared" ca="1" si="47"/>
        <v>-159386704</v>
      </c>
      <c r="Y34" s="42">
        <f t="shared" ca="1" si="48"/>
        <v>471839506</v>
      </c>
      <c r="Z34" s="42">
        <f t="shared" ca="1" si="49"/>
        <v>6918276543</v>
      </c>
      <c r="AA34" s="42">
        <f t="shared" ca="1" si="50"/>
        <v>8704139625</v>
      </c>
      <c r="AB34" s="42">
        <f t="shared" ca="1" si="51"/>
        <v>1396857402</v>
      </c>
      <c r="AC34" s="42">
        <f t="shared" ca="1" si="52"/>
        <v>35724809631</v>
      </c>
      <c r="AD34" s="42">
        <f t="shared" ca="1" si="53"/>
        <v>46459382107</v>
      </c>
      <c r="AE34" s="42">
        <f t="shared" ca="1" si="54"/>
        <v>906381297045</v>
      </c>
      <c r="AF34" s="42">
        <f t="shared" ca="1" si="55"/>
        <v>504589270361</v>
      </c>
      <c r="AG34" s="42">
        <f t="shared" ca="1" si="56"/>
        <v>270984537261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39"/>
      <c r="AT34" s="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39"/>
    </row>
    <row r="35" spans="1:57" ht="14.25" thickBot="1">
      <c r="A35" s="60" t="s">
        <v>2217</v>
      </c>
      <c r="B35" s="231"/>
      <c r="C35" s="1" t="s">
        <v>1788</v>
      </c>
      <c r="E35" s="1">
        <v>2</v>
      </c>
      <c r="F35" s="1">
        <f>F32</f>
        <v>2</v>
      </c>
      <c r="G35" s="27" t="str">
        <f t="shared" ref="G35:G43" ca="1" si="58">IF(RIGHT(A35,F35)="0",INT(RAND()*9+1),RIGHT(A35,F35))</f>
        <v>63</v>
      </c>
      <c r="H35" s="27" t="str">
        <f ca="1">IF(LEFT(G35,1)="0",LEFT(G40,1)&amp;RIGHT(G35,LEN(G35)-1),IF(VALUE(G35)=10,VALUE("1"&amp;RIGHT(G40)),G35))</f>
        <v>63</v>
      </c>
      <c r="I35" s="131">
        <f ca="1">H35*1</f>
        <v>63</v>
      </c>
      <c r="J35" s="119">
        <f ca="1">J34+I35</f>
        <v>92</v>
      </c>
      <c r="K35" s="121">
        <f t="shared" ref="K35:K43" ca="1" si="59">ABS(I35)</f>
        <v>63</v>
      </c>
      <c r="L35" s="34">
        <f t="shared" ref="L35:L43" ca="1" si="60">IF(J35&lt;0,-1,1)</f>
        <v>1</v>
      </c>
      <c r="M35" s="34" t="str">
        <f t="shared" ref="M35:M43" ca="1" si="61">IF(I35&lt;0,E35,"")</f>
        <v/>
      </c>
      <c r="N35" s="34">
        <f t="shared" ref="N35:N43" ca="1" si="62">IF(I35&gt;0,E35,"")</f>
        <v>2</v>
      </c>
      <c r="O35" s="34">
        <f ca="1">SMALL(N34:N43,3)</f>
        <v>4</v>
      </c>
      <c r="P35" s="33">
        <f ca="1">LARGE(K34:K43,2)</f>
        <v>74</v>
      </c>
      <c r="Q35" s="33">
        <f ca="1">VLOOKUP(2,O34:P43,2,FALSE)</f>
        <v>96</v>
      </c>
      <c r="R35" s="33">
        <f ca="1">IF(L44&gt;0,Q35,I35)</f>
        <v>63</v>
      </c>
      <c r="T35" s="125">
        <f ca="1">IF($E$1=1,R35,K35)</f>
        <v>63</v>
      </c>
      <c r="W35" s="1">
        <v>5</v>
      </c>
      <c r="X35" s="42">
        <f t="shared" ca="1" si="47"/>
        <v>593720148</v>
      </c>
      <c r="Y35" s="42">
        <f t="shared" ca="1" si="48"/>
        <v>148506273</v>
      </c>
      <c r="Z35" s="42">
        <f t="shared" ca="1" si="49"/>
        <v>-5463721098</v>
      </c>
      <c r="AA35" s="42">
        <f t="shared" ca="1" si="50"/>
        <v>1037462958</v>
      </c>
      <c r="AB35" s="42">
        <f t="shared" ca="1" si="51"/>
        <v>6841302957</v>
      </c>
      <c r="AC35" s="42">
        <f t="shared" ca="1" si="52"/>
        <v>53502687419</v>
      </c>
      <c r="AD35" s="42">
        <f t="shared" ca="1" si="53"/>
        <v>-69782615430</v>
      </c>
      <c r="AE35" s="42">
        <f t="shared" ca="1" si="54"/>
        <v>234169075823</v>
      </c>
      <c r="AF35" s="42">
        <f t="shared" ca="1" si="55"/>
        <v>-279034725816</v>
      </c>
      <c r="AG35" s="42">
        <f t="shared" ca="1" si="56"/>
        <v>943217860594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39"/>
      <c r="AS35" s="212"/>
      <c r="AT35" s="212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</row>
    <row r="36" spans="1:57">
      <c r="A36" s="60" t="s">
        <v>2218</v>
      </c>
      <c r="B36" s="231"/>
      <c r="E36" s="1">
        <v>3</v>
      </c>
      <c r="F36" s="1">
        <f>F32</f>
        <v>2</v>
      </c>
      <c r="G36" s="27" t="str">
        <f t="shared" ca="1" si="58"/>
        <v>07</v>
      </c>
      <c r="H36" s="27" t="str">
        <f ca="1">IF(LEFT(G36,1)="0",LEFT(G40,1)&amp;RIGHT(G36,LEN(G36)-1),IF(VALUE(G36)=10,VALUE("1"&amp;RIGHT(G40)),G36))</f>
        <v>37</v>
      </c>
      <c r="I36" s="131">
        <f ca="1">IF(OR(C34=1,C34=2),H36*-1,H36*1)</f>
        <v>-37</v>
      </c>
      <c r="J36" s="119">
        <f t="shared" ref="J36:J43" ca="1" si="63">J35+I36</f>
        <v>55</v>
      </c>
      <c r="K36" s="121">
        <f t="shared" ca="1" si="59"/>
        <v>37</v>
      </c>
      <c r="L36" s="34">
        <f t="shared" ca="1" si="60"/>
        <v>1</v>
      </c>
      <c r="M36" s="34">
        <f t="shared" ca="1" si="61"/>
        <v>3</v>
      </c>
      <c r="N36" s="34" t="str">
        <f t="shared" ca="1" si="62"/>
        <v/>
      </c>
      <c r="O36" s="34">
        <f ca="1">SMALL(N34:N43,1)</f>
        <v>1</v>
      </c>
      <c r="P36" s="33">
        <f ca="1">LARGE(K34:K43,3)</f>
        <v>71</v>
      </c>
      <c r="Q36" s="33">
        <f ca="1">VLOOKUP(3,O34:P43,2,FALSE)</f>
        <v>-18</v>
      </c>
      <c r="R36" s="33">
        <f ca="1">IF(L44&gt;0,Q36,I36)</f>
        <v>-37</v>
      </c>
      <c r="T36" s="125">
        <f t="shared" ref="T36:T43" ca="1" si="64">IF($E$1=1,R36,K36)</f>
        <v>-37</v>
      </c>
      <c r="W36" s="1">
        <v>6</v>
      </c>
      <c r="X36" s="42">
        <f t="shared" ca="1" si="47"/>
        <v>-482619037</v>
      </c>
      <c r="Y36" s="42">
        <f t="shared" ca="1" si="48"/>
        <v>360728495</v>
      </c>
      <c r="Z36" s="42">
        <f t="shared" ca="1" si="49"/>
        <v>9807165432</v>
      </c>
      <c r="AA36" s="42">
        <f t="shared" ca="1" si="50"/>
        <v>3259684170</v>
      </c>
      <c r="AB36" s="42">
        <f t="shared" ca="1" si="51"/>
        <v>-9285746391</v>
      </c>
      <c r="AC36" s="42">
        <f t="shared" ca="1" si="52"/>
        <v>92491576308</v>
      </c>
      <c r="AD36" s="42">
        <f t="shared" ca="1" si="53"/>
        <v>24189370652</v>
      </c>
      <c r="AE36" s="42">
        <f t="shared" ca="1" si="54"/>
        <v>121836742590</v>
      </c>
      <c r="AF36" s="42">
        <f t="shared" ca="1" si="55"/>
        <v>833478169250</v>
      </c>
      <c r="AG36" s="42">
        <f t="shared" ca="1" si="56"/>
        <v>381095648372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39"/>
      <c r="AT36" s="165"/>
      <c r="AU36" s="166">
        <v>21</v>
      </c>
      <c r="AV36" s="166">
        <v>22</v>
      </c>
      <c r="AW36" s="166">
        <v>23</v>
      </c>
      <c r="AX36" s="166">
        <v>24</v>
      </c>
      <c r="AY36" s="166">
        <v>25</v>
      </c>
      <c r="AZ36" s="166">
        <v>26</v>
      </c>
      <c r="BA36" s="166">
        <v>27</v>
      </c>
      <c r="BB36" s="166">
        <v>28</v>
      </c>
      <c r="BC36" s="166">
        <v>29</v>
      </c>
      <c r="BD36" s="167">
        <v>30</v>
      </c>
      <c r="BE36" s="39"/>
    </row>
    <row r="37" spans="1:57">
      <c r="A37" s="60" t="s">
        <v>2219</v>
      </c>
      <c r="B37" s="231"/>
      <c r="E37" s="1">
        <v>4</v>
      </c>
      <c r="F37" s="1">
        <f>F32</f>
        <v>2</v>
      </c>
      <c r="G37" s="27" t="str">
        <f t="shared" ca="1" si="58"/>
        <v>74</v>
      </c>
      <c r="H37" s="27" t="str">
        <f ca="1">IF(LEFT(G37,1)="0",LEFT(G40,1)&amp;RIGHT(G37,LEN(G37)-1),IF(VALUE(G37)=10,VALUE("1"&amp;RIGHT(G40)),G37))</f>
        <v>74</v>
      </c>
      <c r="I37" s="131">
        <f ca="1">IF(AND(C34&gt;=3,C34&lt;=5),H37*-1,H37*1)</f>
        <v>74</v>
      </c>
      <c r="J37" s="119">
        <f t="shared" ca="1" si="63"/>
        <v>129</v>
      </c>
      <c r="K37" s="121">
        <f t="shared" ca="1" si="59"/>
        <v>74</v>
      </c>
      <c r="L37" s="34">
        <f t="shared" ca="1" si="60"/>
        <v>1</v>
      </c>
      <c r="M37" s="34" t="str">
        <f t="shared" ca="1" si="61"/>
        <v/>
      </c>
      <c r="N37" s="34">
        <f t="shared" ca="1" si="62"/>
        <v>4</v>
      </c>
      <c r="O37" s="34">
        <f ca="1">SMALL(N34:N43,5)</f>
        <v>7</v>
      </c>
      <c r="P37" s="33">
        <f ca="1">LARGE(K34:K43,4)</f>
        <v>63</v>
      </c>
      <c r="Q37" s="33">
        <f ca="1">VLOOKUP(4,O34:P43,2,FALSE)</f>
        <v>74</v>
      </c>
      <c r="R37" s="33">
        <f ca="1">IF(L44&gt;0,Q37,I37)</f>
        <v>74</v>
      </c>
      <c r="T37" s="125">
        <f t="shared" ca="1" si="64"/>
        <v>74</v>
      </c>
      <c r="W37" s="1">
        <v>7</v>
      </c>
      <c r="X37" s="42">
        <f t="shared" ca="1" si="47"/>
        <v>-371508926</v>
      </c>
      <c r="Y37" s="42">
        <f t="shared" ca="1" si="48"/>
        <v>582940617</v>
      </c>
      <c r="Z37" s="42">
        <f t="shared" ca="1" si="49"/>
        <v>-6574832109</v>
      </c>
      <c r="AA37" s="42">
        <f t="shared" ca="1" si="50"/>
        <v>6582917403</v>
      </c>
      <c r="AB37" s="42">
        <f t="shared" ca="1" si="51"/>
        <v>-9174635280</v>
      </c>
      <c r="AC37" s="42">
        <f t="shared" ca="1" si="52"/>
        <v>18057132964</v>
      </c>
      <c r="AD37" s="42">
        <f t="shared" ca="1" si="53"/>
        <v>-97560493218</v>
      </c>
      <c r="AE37" s="42">
        <f t="shared" ca="1" si="54"/>
        <v>789614520378</v>
      </c>
      <c r="AF37" s="42">
        <f t="shared" ca="1" si="55"/>
        <v>611256947038</v>
      </c>
      <c r="AG37" s="42">
        <f t="shared" ca="1" si="56"/>
        <v>164328971605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9"/>
      <c r="AT37" s="168">
        <v>1</v>
      </c>
      <c r="AU37" s="173">
        <v>715942360</v>
      </c>
      <c r="AV37" s="173">
        <v>693051728</v>
      </c>
      <c r="AW37" s="173">
        <v>4352610987</v>
      </c>
      <c r="AX37" s="173">
        <v>9815240736</v>
      </c>
      <c r="AY37" s="173">
        <v>3518079624</v>
      </c>
      <c r="AZ37" s="173">
        <v>67946021853</v>
      </c>
      <c r="BA37" s="173">
        <v>70893726541</v>
      </c>
      <c r="BB37" s="173">
        <v>678503419267</v>
      </c>
      <c r="BC37" s="173">
        <v>387812503694</v>
      </c>
      <c r="BD37" s="174">
        <v>616540193827</v>
      </c>
      <c r="BE37" s="39"/>
    </row>
    <row r="38" spans="1:57">
      <c r="A38" s="60" t="s">
        <v>2220</v>
      </c>
      <c r="B38" s="231"/>
      <c r="E38" s="1">
        <v>5</v>
      </c>
      <c r="F38" s="1">
        <f>F32</f>
        <v>2</v>
      </c>
      <c r="G38" s="27" t="str">
        <f t="shared" ca="1" si="58"/>
        <v>52</v>
      </c>
      <c r="H38" s="27" t="str">
        <f ca="1">IF(LEFT(G38,1)="0",LEFT(G34,1)&amp;RIGHT(G38,LEN(G38)-1),IF(VALUE(G38)=10,VALUE("1"&amp;RIGHT(G34)),G38))</f>
        <v>52</v>
      </c>
      <c r="I38" s="131">
        <f ca="1">IF(OR(C34=6,C34=7),H38*-1,H38*1)</f>
        <v>52</v>
      </c>
      <c r="J38" s="119">
        <f t="shared" ca="1" si="63"/>
        <v>181</v>
      </c>
      <c r="K38" s="121">
        <f t="shared" ca="1" si="59"/>
        <v>52</v>
      </c>
      <c r="L38" s="34">
        <f t="shared" ca="1" si="60"/>
        <v>1</v>
      </c>
      <c r="M38" s="34" t="str">
        <f t="shared" ca="1" si="61"/>
        <v/>
      </c>
      <c r="N38" s="34">
        <f t="shared" ca="1" si="62"/>
        <v>5</v>
      </c>
      <c r="O38" s="34">
        <f ca="1">SMALL(N34:N43,4)</f>
        <v>5</v>
      </c>
      <c r="P38" s="33">
        <f ca="1">LARGE(K34:K43,5)</f>
        <v>52</v>
      </c>
      <c r="Q38" s="33">
        <f ca="1">VLOOKUP(5,O34:P43,2,FALSE)</f>
        <v>52</v>
      </c>
      <c r="R38" s="33">
        <f ca="1">IF(L44&gt;0,Q38,I38)</f>
        <v>52</v>
      </c>
      <c r="T38" s="125">
        <f t="shared" ca="1" si="64"/>
        <v>52</v>
      </c>
      <c r="W38" s="1">
        <v>8</v>
      </c>
      <c r="X38" s="42">
        <f t="shared" ca="1" si="47"/>
        <v>604831259</v>
      </c>
      <c r="Y38" s="42">
        <f t="shared" ca="1" si="48"/>
        <v>704162839</v>
      </c>
      <c r="Z38" s="42">
        <f t="shared" ca="1" si="49"/>
        <v>-8796054321</v>
      </c>
      <c r="AA38" s="42">
        <f t="shared" ca="1" si="50"/>
        <v>2148573069</v>
      </c>
      <c r="AB38" s="42">
        <f t="shared" ca="1" si="51"/>
        <v>4629180735</v>
      </c>
      <c r="AC38" s="42">
        <f t="shared" ca="1" si="52"/>
        <v>40279354186</v>
      </c>
      <c r="AD38" s="42">
        <f t="shared" ca="1" si="53"/>
        <v>18671504329</v>
      </c>
      <c r="AE38" s="42">
        <f t="shared" ca="1" si="54"/>
        <v>563058964712</v>
      </c>
      <c r="AF38" s="42">
        <f t="shared" ca="1" si="55"/>
        <v>-387812503694</v>
      </c>
      <c r="AG38" s="42">
        <f t="shared" ca="1" si="56"/>
        <v>761345987298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39"/>
      <c r="AT38" s="168">
        <v>2</v>
      </c>
      <c r="AU38" s="173">
        <v>-159386704</v>
      </c>
      <c r="AV38" s="173">
        <v>259617384</v>
      </c>
      <c r="AW38" s="173">
        <v>7685943210</v>
      </c>
      <c r="AX38" s="173">
        <v>4360795281</v>
      </c>
      <c r="AY38" s="173">
        <v>8063524179</v>
      </c>
      <c r="AZ38" s="173">
        <v>26835910742</v>
      </c>
      <c r="BA38" s="173">
        <v>97560493218</v>
      </c>
      <c r="BB38" s="173">
        <v>345270186934</v>
      </c>
      <c r="BC38" s="173">
        <v>728923614705</v>
      </c>
      <c r="BD38" s="174">
        <v>502106759483</v>
      </c>
      <c r="BE38" s="39"/>
    </row>
    <row r="39" spans="1:57">
      <c r="A39" s="60" t="s">
        <v>2221</v>
      </c>
      <c r="B39" s="231"/>
      <c r="E39" s="1">
        <v>6</v>
      </c>
      <c r="F39" s="1">
        <f>F32</f>
        <v>2</v>
      </c>
      <c r="G39" s="27" t="str">
        <f t="shared" ca="1" si="58"/>
        <v>96</v>
      </c>
      <c r="H39" s="27" t="str">
        <f ca="1">IF(LEFT(G39,1)="0",LEFT(G34,1)&amp;RIGHT(G39,LEN(G39)-1),IF(VALUE(G39)=10,VALUE("1"&amp;RIGHT(G34)),G39))</f>
        <v>96</v>
      </c>
      <c r="I39" s="131">
        <f ca="1">IF(OR(C34=1,C34=3,C34=8),H39*-1,H39*1)</f>
        <v>-96</v>
      </c>
      <c r="J39" s="119">
        <f t="shared" ca="1" si="63"/>
        <v>85</v>
      </c>
      <c r="K39" s="121">
        <f t="shared" ca="1" si="59"/>
        <v>96</v>
      </c>
      <c r="L39" s="34">
        <f t="shared" ca="1" si="60"/>
        <v>1</v>
      </c>
      <c r="M39" s="34">
        <f t="shared" ca="1" si="61"/>
        <v>6</v>
      </c>
      <c r="N39" s="34" t="str">
        <f t="shared" ca="1" si="62"/>
        <v/>
      </c>
      <c r="O39" s="34">
        <f ca="1">SMALL(M34:M43,2)</f>
        <v>6</v>
      </c>
      <c r="P39" s="33">
        <f ca="1">LARGE(K34:K43,6)*-1</f>
        <v>-41</v>
      </c>
      <c r="Q39" s="33">
        <f ca="1">VLOOKUP(6,O34:P43,2,FALSE)</f>
        <v>-41</v>
      </c>
      <c r="R39" s="33">
        <f ca="1">IF(L44&gt;0,Q39,I39)</f>
        <v>-96</v>
      </c>
      <c r="T39" s="125">
        <f t="shared" ca="1" si="64"/>
        <v>-96</v>
      </c>
      <c r="W39" s="1">
        <v>9</v>
      </c>
      <c r="X39" s="42">
        <f t="shared" ca="1" si="47"/>
        <v>326049781</v>
      </c>
      <c r="Y39" s="42">
        <f t="shared" ca="1" si="48"/>
        <v>815273940</v>
      </c>
      <c r="Z39" s="42">
        <f t="shared" ca="1" si="49"/>
        <v>2130498765</v>
      </c>
      <c r="AA39" s="42">
        <f t="shared" ca="1" si="50"/>
        <v>5926351847</v>
      </c>
      <c r="AB39" s="42">
        <f t="shared" ca="1" si="51"/>
        <v>-5730291846</v>
      </c>
      <c r="AC39" s="42">
        <f t="shared" ca="1" si="52"/>
        <v>70521493681</v>
      </c>
      <c r="AD39" s="42">
        <f t="shared" ca="1" si="53"/>
        <v>-84237160985</v>
      </c>
      <c r="AE39" s="42">
        <f t="shared" ca="1" si="54"/>
        <v>457492308156</v>
      </c>
      <c r="AF39" s="42">
        <f t="shared" ca="1" si="55"/>
        <v>-482671930567</v>
      </c>
      <c r="AG39" s="42">
        <f t="shared" ca="1" si="56"/>
        <v>498762315049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39"/>
      <c r="AT39" s="168">
        <v>3</v>
      </c>
      <c r="AU39" s="173">
        <v>937164582</v>
      </c>
      <c r="AV39" s="173">
        <v>537495162</v>
      </c>
      <c r="AW39" s="173">
        <v>-3241509876</v>
      </c>
      <c r="AX39" s="173">
        <v>7693028514</v>
      </c>
      <c r="AY39" s="173">
        <v>1396857402</v>
      </c>
      <c r="AZ39" s="173">
        <v>74613798520</v>
      </c>
      <c r="BA39" s="173">
        <v>-11904837652</v>
      </c>
      <c r="BB39" s="173">
        <v>710725631489</v>
      </c>
      <c r="BC39" s="173">
        <v>-611256947038</v>
      </c>
      <c r="BD39" s="174">
        <v>155439082716</v>
      </c>
      <c r="BE39" s="39"/>
    </row>
    <row r="40" spans="1:57">
      <c r="A40" s="60" t="s">
        <v>2222</v>
      </c>
      <c r="B40" s="231"/>
      <c r="E40" s="205">
        <v>7</v>
      </c>
      <c r="F40" s="205">
        <f>F32</f>
        <v>2</v>
      </c>
      <c r="G40" s="207" t="str">
        <f t="shared" ca="1" si="58"/>
        <v>30</v>
      </c>
      <c r="H40" s="207" t="str">
        <f ca="1">IF(LEFT(G40,1)="0",LEFT(G34,1)&amp;RIGHT(G40,LEN(G40)-1),IF(VALUE(G40)=10,VALUE("1"&amp;RIGHT(G34)),G40))</f>
        <v>30</v>
      </c>
      <c r="I40" s="131">
        <f ca="1">IF(OR(C34=2,C34=4,C34=6),H40*-1,H40*1)</f>
        <v>30</v>
      </c>
      <c r="J40" s="219">
        <f t="shared" ca="1" si="63"/>
        <v>115</v>
      </c>
      <c r="K40" s="220">
        <f t="shared" ca="1" si="59"/>
        <v>30</v>
      </c>
      <c r="L40" s="221">
        <f t="shared" ca="1" si="60"/>
        <v>1</v>
      </c>
      <c r="M40" s="221" t="str">
        <f t="shared" ca="1" si="61"/>
        <v/>
      </c>
      <c r="N40" s="221">
        <f t="shared" ca="1" si="62"/>
        <v>7</v>
      </c>
      <c r="O40" s="221">
        <f ca="1">SMALL(N34:N43,7)</f>
        <v>9</v>
      </c>
      <c r="P40" s="222">
        <f ca="1">LARGE(K34:K43,7)*1</f>
        <v>37</v>
      </c>
      <c r="Q40" s="222">
        <f ca="1">VLOOKUP(7,O34:P43,2,FALSE)</f>
        <v>63</v>
      </c>
      <c r="R40" s="222">
        <f ca="1">IF(L44&gt;0,Q40,I40)</f>
        <v>30</v>
      </c>
      <c r="S40" s="205"/>
      <c r="T40" s="223">
        <f t="shared" ca="1" si="64"/>
        <v>30</v>
      </c>
      <c r="W40" s="1">
        <v>10</v>
      </c>
      <c r="X40" s="42">
        <f t="shared" ca="1" si="47"/>
        <v>-448275693</v>
      </c>
      <c r="Y40" s="42">
        <f t="shared" ca="1" si="48"/>
        <v>792638405</v>
      </c>
      <c r="Z40" s="42">
        <f t="shared" ca="1" si="49"/>
        <v>-1029387654</v>
      </c>
      <c r="AA40" s="42">
        <f t="shared" ca="1" si="50"/>
        <v>5471806392</v>
      </c>
      <c r="AB40" s="42">
        <f t="shared" ca="1" si="51"/>
        <v>2407968513</v>
      </c>
      <c r="AC40" s="42">
        <f t="shared" ca="1" si="52"/>
        <v>99168243075</v>
      </c>
      <c r="AD40" s="42">
        <f t="shared" ca="1" si="53"/>
        <v>-35348271096</v>
      </c>
      <c r="AE40" s="42">
        <f t="shared" ca="1" si="54"/>
        <v>737416528929</v>
      </c>
      <c r="AF40" s="42">
        <f t="shared" ca="1" si="55"/>
        <v>162367058149</v>
      </c>
      <c r="AG40" s="42">
        <f t="shared" ca="1" si="56"/>
        <v>837651204938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39"/>
      <c r="AT40" s="168">
        <v>4</v>
      </c>
      <c r="AU40" s="173">
        <v>826053471</v>
      </c>
      <c r="AV40" s="173">
        <v>471839506</v>
      </c>
      <c r="AW40" s="173">
        <v>-6918276543</v>
      </c>
      <c r="AX40" s="173">
        <v>8704139625</v>
      </c>
      <c r="AY40" s="173">
        <v>-7952413068</v>
      </c>
      <c r="AZ40" s="173">
        <v>35724809631</v>
      </c>
      <c r="BA40" s="173">
        <v>84237160985</v>
      </c>
      <c r="BB40" s="173">
        <v>906381297045</v>
      </c>
      <c r="BC40" s="173">
        <v>-940145836927</v>
      </c>
      <c r="BD40" s="174">
        <v>270984537261</v>
      </c>
      <c r="BE40" s="39"/>
    </row>
    <row r="41" spans="1:57">
      <c r="A41" s="60" t="s">
        <v>2223</v>
      </c>
      <c r="B41" s="231"/>
      <c r="E41" s="206">
        <v>8</v>
      </c>
      <c r="F41" s="206">
        <f>F32</f>
        <v>2</v>
      </c>
      <c r="G41" s="213" t="str">
        <f ca="1">IF(LEFT(A41,F41)="0",INT(RAND()*9+1),LEFT(A41,F41))</f>
        <v>71</v>
      </c>
      <c r="H41" s="213" t="str">
        <f ca="1">IF(LEFT(G41,1)="0",INT(RAND()*9+1)&amp;RIGHT(G41,LEN(G41)-1),IF(VALUE(G41)=10,VALUE("1"&amp;RIGHT(G34)),G41))</f>
        <v>71</v>
      </c>
      <c r="I41" s="130">
        <f ca="1">IF(OR(C34=5,C34=7,C34=8),H41*-1,H41*1)</f>
        <v>71</v>
      </c>
      <c r="J41" s="214">
        <f t="shared" ca="1" si="63"/>
        <v>186</v>
      </c>
      <c r="K41" s="215">
        <f t="shared" ca="1" si="59"/>
        <v>71</v>
      </c>
      <c r="L41" s="216">
        <f t="shared" ca="1" si="60"/>
        <v>1</v>
      </c>
      <c r="M41" s="216" t="str">
        <f t="shared" ca="1" si="61"/>
        <v/>
      </c>
      <c r="N41" s="216">
        <f t="shared" ca="1" si="62"/>
        <v>8</v>
      </c>
      <c r="O41" s="216">
        <f ca="1">SMALL(N34:N43,8)</f>
        <v>10</v>
      </c>
      <c r="P41" s="217">
        <f ca="1">LARGE(K34:K43,8)*1</f>
        <v>30</v>
      </c>
      <c r="Q41" s="217">
        <f ca="1">VLOOKUP(8,O34:P43,2,FALSE)</f>
        <v>29</v>
      </c>
      <c r="R41" s="217">
        <f ca="1">IF(L44&gt;0,Q41,I41)</f>
        <v>71</v>
      </c>
      <c r="S41" s="206"/>
      <c r="T41" s="218">
        <f t="shared" ca="1" si="64"/>
        <v>71</v>
      </c>
      <c r="W41" s="128" t="s">
        <v>1451</v>
      </c>
      <c r="X41" s="129">
        <f t="shared" ref="X41:AG41" ca="1" si="65">SUM(X31:X40)</f>
        <v>2541971241</v>
      </c>
      <c r="Y41" s="129">
        <f t="shared" ca="1" si="65"/>
        <v>5366254349</v>
      </c>
      <c r="Z41" s="129">
        <f t="shared" ca="1" si="65"/>
        <v>12272009631</v>
      </c>
      <c r="AA41" s="129">
        <f t="shared" ca="1" si="65"/>
        <v>54999999995</v>
      </c>
      <c r="AB41" s="129">
        <f t="shared" ca="1" si="65"/>
        <v>-5286173175</v>
      </c>
      <c r="AC41" s="129">
        <f t="shared" ca="1" si="65"/>
        <v>579141028379</v>
      </c>
      <c r="AD41" s="129">
        <f t="shared" ca="1" si="65"/>
        <v>-91683659574</v>
      </c>
      <c r="AE41" s="129">
        <f t="shared" ca="1" si="65"/>
        <v>5544468675323</v>
      </c>
      <c r="AF41" s="129">
        <f t="shared" ca="1" si="65"/>
        <v>2135551354881</v>
      </c>
      <c r="AG41" s="129">
        <f t="shared" ca="1" si="65"/>
        <v>5131472561143</v>
      </c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39"/>
      <c r="AT41" s="168">
        <v>5</v>
      </c>
      <c r="AU41" s="173">
        <v>-482619037</v>
      </c>
      <c r="AV41" s="173">
        <v>148506273</v>
      </c>
      <c r="AW41" s="173">
        <v>5463721098</v>
      </c>
      <c r="AX41" s="173">
        <v>1037462958</v>
      </c>
      <c r="AY41" s="173">
        <v>-9285746391</v>
      </c>
      <c r="AZ41" s="173">
        <v>53502687419</v>
      </c>
      <c r="BA41" s="173">
        <v>-35348271096</v>
      </c>
      <c r="BB41" s="173">
        <v>234169075823</v>
      </c>
      <c r="BC41" s="173">
        <v>162367058149</v>
      </c>
      <c r="BD41" s="174">
        <v>943217860594</v>
      </c>
      <c r="BE41" s="39"/>
    </row>
    <row r="42" spans="1:57">
      <c r="A42" s="60" t="s">
        <v>2224</v>
      </c>
      <c r="B42" s="231"/>
      <c r="E42" s="1">
        <v>9</v>
      </c>
      <c r="F42" s="1">
        <f>F32</f>
        <v>2</v>
      </c>
      <c r="G42" s="27" t="str">
        <f t="shared" ca="1" si="58"/>
        <v>41</v>
      </c>
      <c r="H42" s="27" t="str">
        <f ca="1">IF(LEFT(G42,1)="0",INT(RAND()*9+1)&amp;RIGHT(G42,LEN(G42)-1),IF(VALUE(G42)=10,VALUE("1"&amp;RIGHT(G34)),G42))</f>
        <v>41</v>
      </c>
      <c r="I42" s="131">
        <f ca="1">H42*1</f>
        <v>41</v>
      </c>
      <c r="J42" s="119">
        <f t="shared" ca="1" si="63"/>
        <v>227</v>
      </c>
      <c r="K42" s="121">
        <f t="shared" ca="1" si="59"/>
        <v>41</v>
      </c>
      <c r="L42" s="34">
        <f t="shared" ca="1" si="60"/>
        <v>1</v>
      </c>
      <c r="M42" s="34" t="str">
        <f t="shared" ca="1" si="61"/>
        <v/>
      </c>
      <c r="N42" s="34">
        <f t="shared" ca="1" si="62"/>
        <v>9</v>
      </c>
      <c r="O42" s="34">
        <f ca="1">SMALL(N34:N43,6)</f>
        <v>8</v>
      </c>
      <c r="P42" s="33">
        <f ca="1">LARGE(K34:K43,9)</f>
        <v>29</v>
      </c>
      <c r="Q42" s="33">
        <f ca="1">VLOOKUP(9,O34:P43,2,FALSE)</f>
        <v>37</v>
      </c>
      <c r="R42" s="33">
        <f ca="1">IF(L44&gt;0,Q42,I42)</f>
        <v>41</v>
      </c>
      <c r="T42" s="125">
        <f t="shared" ca="1" si="64"/>
        <v>41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9"/>
      <c r="AT42" s="168">
        <v>6</v>
      </c>
      <c r="AU42" s="173">
        <v>-371508926</v>
      </c>
      <c r="AV42" s="173">
        <v>360728495</v>
      </c>
      <c r="AW42" s="173">
        <v>9807165432</v>
      </c>
      <c r="AX42" s="173">
        <v>3259684170</v>
      </c>
      <c r="AY42" s="173">
        <v>6841302957</v>
      </c>
      <c r="AZ42" s="173">
        <v>92491576308</v>
      </c>
      <c r="BA42" s="173">
        <v>-23126059874</v>
      </c>
      <c r="BB42" s="173">
        <v>121836742590</v>
      </c>
      <c r="BC42" s="173">
        <v>504589270361</v>
      </c>
      <c r="BD42" s="174">
        <v>381095648372</v>
      </c>
      <c r="BE42" s="39"/>
    </row>
    <row r="43" spans="1:57">
      <c r="A43" s="60" t="s">
        <v>2225</v>
      </c>
      <c r="B43" s="231"/>
      <c r="E43" s="1">
        <v>10</v>
      </c>
      <c r="F43" s="1">
        <f>F32</f>
        <v>2</v>
      </c>
      <c r="G43" s="27" t="str">
        <f t="shared" ca="1" si="58"/>
        <v>18</v>
      </c>
      <c r="H43" s="27" t="str">
        <f ca="1">IF(LEFT(G43,1)="0",INT(RAND()*9+1)&amp;RIGHT(G43,LEN(G43)-1),IF(VALUE(G43)=10,VALUE("1"&amp;RIGHT(G34)),G43))</f>
        <v>18</v>
      </c>
      <c r="I43" s="131">
        <f ca="1">H43*1</f>
        <v>18</v>
      </c>
      <c r="J43" s="119">
        <f t="shared" ca="1" si="63"/>
        <v>245</v>
      </c>
      <c r="K43" s="121">
        <f t="shared" ca="1" si="59"/>
        <v>18</v>
      </c>
      <c r="L43" s="34">
        <f t="shared" ca="1" si="60"/>
        <v>1</v>
      </c>
      <c r="M43" s="34" t="str">
        <f t="shared" ca="1" si="61"/>
        <v/>
      </c>
      <c r="N43" s="34">
        <f t="shared" ca="1" si="62"/>
        <v>10</v>
      </c>
      <c r="O43" s="34">
        <f ca="1">SMALL(M34:M43,1)</f>
        <v>3</v>
      </c>
      <c r="P43" s="33">
        <f ca="1">LARGE(K34:K43,10)*-1</f>
        <v>-18</v>
      </c>
      <c r="Q43" s="33">
        <f ca="1">VLOOKUP(10,O34:P43,2,FALSE)</f>
        <v>30</v>
      </c>
      <c r="R43" s="33">
        <f ca="1">IF(L44&gt;0,Q43,I43)</f>
        <v>18</v>
      </c>
      <c r="T43" s="125">
        <f t="shared" ca="1" si="64"/>
        <v>18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39"/>
      <c r="AT43" s="168">
        <v>7</v>
      </c>
      <c r="AU43" s="173">
        <v>593720148</v>
      </c>
      <c r="AV43" s="173">
        <v>582940617</v>
      </c>
      <c r="AW43" s="173">
        <v>6574832109</v>
      </c>
      <c r="AX43" s="173">
        <v>6582917403</v>
      </c>
      <c r="AY43" s="173">
        <v>-9174635280</v>
      </c>
      <c r="AZ43" s="173">
        <v>18057132964</v>
      </c>
      <c r="BA43" s="173">
        <v>46459382107</v>
      </c>
      <c r="BB43" s="173">
        <v>789614520378</v>
      </c>
      <c r="BC43" s="173">
        <v>-833478169250</v>
      </c>
      <c r="BD43" s="174">
        <v>164328971605</v>
      </c>
      <c r="BE43" s="39"/>
    </row>
    <row r="44" spans="1:57">
      <c r="A44" s="60"/>
      <c r="B44" s="231"/>
      <c r="K44" s="121"/>
      <c r="L44" s="34">
        <f ca="1">COUNTIF(L34:L43,-1)</f>
        <v>0</v>
      </c>
      <c r="T44" s="125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39"/>
      <c r="AT44" s="168">
        <v>8</v>
      </c>
      <c r="AU44" s="173">
        <v>-448275693</v>
      </c>
      <c r="AV44" s="173">
        <v>704162839</v>
      </c>
      <c r="AW44" s="173">
        <v>-8796054321</v>
      </c>
      <c r="AX44" s="173">
        <v>2148573069</v>
      </c>
      <c r="AY44" s="173">
        <v>4629180735</v>
      </c>
      <c r="AZ44" s="173">
        <v>40279354186</v>
      </c>
      <c r="BA44" s="173">
        <v>-24189370652</v>
      </c>
      <c r="BB44" s="173">
        <v>563058964712</v>
      </c>
      <c r="BC44" s="173">
        <v>482671930567</v>
      </c>
      <c r="BD44" s="174">
        <v>661345987298</v>
      </c>
      <c r="BE44" s="39"/>
    </row>
    <row r="45" spans="1:57">
      <c r="A45" s="60"/>
      <c r="B45" s="231"/>
      <c r="K45" s="121"/>
      <c r="T45" s="12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39"/>
      <c r="AT45" s="168">
        <v>9</v>
      </c>
      <c r="AU45" s="173">
        <v>604831259</v>
      </c>
      <c r="AV45" s="173">
        <v>815273940</v>
      </c>
      <c r="AW45" s="173">
        <v>2130498765</v>
      </c>
      <c r="AX45" s="173">
        <v>7926351847</v>
      </c>
      <c r="AY45" s="173">
        <v>-5730291846</v>
      </c>
      <c r="AZ45" s="173">
        <v>70521493681</v>
      </c>
      <c r="BA45" s="173">
        <v>69782615430</v>
      </c>
      <c r="BB45" s="173">
        <v>457492308156</v>
      </c>
      <c r="BC45" s="173">
        <v>-495690381472</v>
      </c>
      <c r="BD45" s="174">
        <v>498762315049</v>
      </c>
      <c r="BE45" s="39"/>
    </row>
    <row r="46" spans="1:57">
      <c r="A46" s="203" t="s">
        <v>457</v>
      </c>
      <c r="B46" s="231"/>
      <c r="K46" s="121"/>
      <c r="T46" s="12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9"/>
      <c r="AT46" s="169">
        <v>10</v>
      </c>
      <c r="AU46" s="175">
        <v>326049781</v>
      </c>
      <c r="AV46" s="175">
        <v>792638405</v>
      </c>
      <c r="AW46" s="175">
        <v>-1029387654</v>
      </c>
      <c r="AX46" s="175">
        <v>5471806392</v>
      </c>
      <c r="AY46" s="175">
        <v>2407968513</v>
      </c>
      <c r="AZ46" s="175">
        <v>49168243075</v>
      </c>
      <c r="BA46" s="175">
        <v>18671504329</v>
      </c>
      <c r="BB46" s="175">
        <v>437416528929</v>
      </c>
      <c r="BC46" s="175">
        <v>279034725816</v>
      </c>
      <c r="BD46" s="176">
        <v>837651204938</v>
      </c>
      <c r="BE46" s="39"/>
    </row>
    <row r="47" spans="1:57" ht="14.25" thickBot="1">
      <c r="A47" s="60"/>
      <c r="B47" s="231"/>
      <c r="F47" s="211">
        <v>2</v>
      </c>
      <c r="K47" s="121"/>
      <c r="T47" s="125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39"/>
      <c r="AT47" s="177" t="s">
        <v>1451</v>
      </c>
      <c r="AU47" s="178">
        <f t="shared" ref="AU47:BD47" si="66">SUM(AU37:AU46)</f>
        <v>2541971241</v>
      </c>
      <c r="AV47" s="178">
        <f t="shared" si="66"/>
        <v>5366254349</v>
      </c>
      <c r="AW47" s="178">
        <f t="shared" si="66"/>
        <v>16029543207</v>
      </c>
      <c r="AX47" s="178">
        <f t="shared" si="66"/>
        <v>56999999995</v>
      </c>
      <c r="AY47" s="178">
        <f t="shared" si="66"/>
        <v>-5286173175</v>
      </c>
      <c r="AZ47" s="178">
        <f t="shared" si="66"/>
        <v>529141028379</v>
      </c>
      <c r="BA47" s="178">
        <f t="shared" si="66"/>
        <v>293036343336</v>
      </c>
      <c r="BB47" s="178">
        <f t="shared" si="66"/>
        <v>5244468675323</v>
      </c>
      <c r="BC47" s="178">
        <f t="shared" si="66"/>
        <v>-335172231395</v>
      </c>
      <c r="BD47" s="179">
        <f t="shared" si="66"/>
        <v>5031472561143</v>
      </c>
      <c r="BE47" s="39"/>
    </row>
    <row r="48" spans="1:57">
      <c r="A48" s="60" t="s">
        <v>440</v>
      </c>
      <c r="B48" s="231" t="s">
        <v>441</v>
      </c>
      <c r="E48" s="1" t="s">
        <v>396</v>
      </c>
      <c r="F48" s="1" t="s">
        <v>444</v>
      </c>
      <c r="G48" s="27" t="s">
        <v>337</v>
      </c>
      <c r="H48" s="27" t="s">
        <v>338</v>
      </c>
      <c r="J48" s="119" t="s">
        <v>1447</v>
      </c>
      <c r="K48" s="121"/>
      <c r="R48" s="33" t="s">
        <v>1449</v>
      </c>
      <c r="S48" s="27"/>
      <c r="T48" s="12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9"/>
      <c r="AT48" s="1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39"/>
    </row>
    <row r="49" spans="1:57">
      <c r="A49" s="60" t="s">
        <v>2226</v>
      </c>
      <c r="B49" s="231"/>
      <c r="C49" s="224">
        <v>0</v>
      </c>
      <c r="E49" s="1">
        <v>1</v>
      </c>
      <c r="F49" s="1">
        <f>F47</f>
        <v>2</v>
      </c>
      <c r="G49" s="27" t="str">
        <f ca="1">IF(RIGHT(A49,F49)="0",INT(RAND()*9+1),RIGHT(A49,F49))</f>
        <v>76</v>
      </c>
      <c r="H49" s="27" t="str">
        <f ca="1">IF(LEFT(G49,1)="0",LEFT(G55,1)&amp;RIGHT(G49,LEN(G49)-1),IF(VALUE(G49)=10,VALUE("1"&amp;RIGHT(G55)),G49))</f>
        <v>76</v>
      </c>
      <c r="I49" s="131">
        <f ca="1">H49*1</f>
        <v>76</v>
      </c>
      <c r="J49" s="119">
        <f ca="1">I49</f>
        <v>76</v>
      </c>
      <c r="K49" s="121">
        <f ca="1">ABS(I49)</f>
        <v>76</v>
      </c>
      <c r="L49" s="34">
        <f ca="1">IF(J49&lt;0,-1,1)</f>
        <v>1</v>
      </c>
      <c r="M49" s="34" t="str">
        <f ca="1">IF(I49&lt;0,E49,"")</f>
        <v/>
      </c>
      <c r="N49" s="34">
        <f ca="1">IF(I49&gt;0,E49,"")</f>
        <v>1</v>
      </c>
      <c r="O49" s="34">
        <f ca="1">SMALL(N49:N58,2)</f>
        <v>2</v>
      </c>
      <c r="P49" s="33">
        <f ca="1">LARGE(K49:K58,1)</f>
        <v>98</v>
      </c>
      <c r="Q49" s="33">
        <f ca="1">VLOOKUP(1,O49:P58,2,FALSE)</f>
        <v>76</v>
      </c>
      <c r="R49" s="33">
        <f ca="1">IF(L59&gt;0,Q49,I49)</f>
        <v>76</v>
      </c>
      <c r="T49" s="125">
        <f ca="1">IF($E$1=1,R49,K49)</f>
        <v>76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39"/>
      <c r="AT49" s="1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9"/>
    </row>
    <row r="50" spans="1:57">
      <c r="A50" s="60" t="s">
        <v>2227</v>
      </c>
      <c r="B50" s="231"/>
      <c r="E50" s="1">
        <v>2</v>
      </c>
      <c r="F50" s="1">
        <f>F47</f>
        <v>2</v>
      </c>
      <c r="G50" s="27" t="str">
        <f t="shared" ref="G50:G57" ca="1" si="67">IF(RIGHT(A50,F50)="0",INT(RAND()*9+1),RIGHT(A50,F50))</f>
        <v>09</v>
      </c>
      <c r="H50" s="27" t="str">
        <f ca="1">IF(LEFT(G50,1)="0",LEFT(G55,1)&amp;RIGHT(G50,LEN(G50)-1),IF(VALUE(G50)=10,VALUE("1"&amp;RIGHT(G55)),G50))</f>
        <v>59</v>
      </c>
      <c r="I50" s="131">
        <f ca="1">H50*1</f>
        <v>59</v>
      </c>
      <c r="J50" s="119">
        <f ca="1">J49+I50</f>
        <v>135</v>
      </c>
      <c r="K50" s="121">
        <f t="shared" ref="K50:K58" ca="1" si="68">ABS(I50)</f>
        <v>59</v>
      </c>
      <c r="L50" s="34">
        <f t="shared" ref="L50:L58" ca="1" si="69">IF(J50&lt;0,-1,1)</f>
        <v>1</v>
      </c>
      <c r="M50" s="34" t="str">
        <f t="shared" ref="M50:M58" ca="1" si="70">IF(I50&lt;0,E50,"")</f>
        <v/>
      </c>
      <c r="N50" s="34">
        <f t="shared" ref="N50:N58" ca="1" si="71">IF(I50&gt;0,E50,"")</f>
        <v>2</v>
      </c>
      <c r="O50" s="34">
        <f ca="1">SMALL(N49:N58,3)</f>
        <v>3</v>
      </c>
      <c r="P50" s="33">
        <f ca="1">LARGE(K49:K58,2)</f>
        <v>87</v>
      </c>
      <c r="Q50" s="33">
        <f ca="1">VLOOKUP(2,O49:P58,2,FALSE)</f>
        <v>98</v>
      </c>
      <c r="R50" s="33">
        <f ca="1">IF(L59&gt;0,Q50,I50)</f>
        <v>59</v>
      </c>
      <c r="T50" s="125">
        <f ca="1">IF($E$1=1,R50,K50)</f>
        <v>59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39"/>
    </row>
    <row r="51" spans="1:57">
      <c r="A51" s="60" t="s">
        <v>2228</v>
      </c>
      <c r="B51" s="231"/>
      <c r="E51" s="1">
        <v>3</v>
      </c>
      <c r="F51" s="1">
        <f>F47</f>
        <v>2</v>
      </c>
      <c r="G51" s="27" t="str">
        <f t="shared" ca="1" si="67"/>
        <v>43</v>
      </c>
      <c r="H51" s="27" t="str">
        <f ca="1">IF(LEFT(G51,1)="0",LEFT(G55,1)&amp;RIGHT(G51,LEN(G51)-1),IF(VALUE(G51)=10,VALUE("1"&amp;RIGHT(G55)),G51))</f>
        <v>43</v>
      </c>
      <c r="I51" s="131">
        <f ca="1">IF(OR(C49=1,C49=2),H51*-1,H51*1)</f>
        <v>43</v>
      </c>
      <c r="J51" s="119">
        <f t="shared" ref="J51:J58" ca="1" si="72">J50+I51</f>
        <v>178</v>
      </c>
      <c r="K51" s="121">
        <f t="shared" ca="1" si="68"/>
        <v>43</v>
      </c>
      <c r="L51" s="34">
        <f t="shared" ca="1" si="69"/>
        <v>1</v>
      </c>
      <c r="M51" s="34" t="str">
        <f t="shared" ca="1" si="70"/>
        <v/>
      </c>
      <c r="N51" s="34">
        <f t="shared" ca="1" si="71"/>
        <v>3</v>
      </c>
      <c r="O51" s="34">
        <f ca="1">SMALL(N49:N58,1)</f>
        <v>1</v>
      </c>
      <c r="P51" s="33">
        <f ca="1">LARGE(K49:K58,3)</f>
        <v>76</v>
      </c>
      <c r="Q51" s="33">
        <f ca="1">VLOOKUP(3,O49:P58,2,FALSE)</f>
        <v>87</v>
      </c>
      <c r="R51" s="33">
        <f ca="1">IF(L59&gt;0,Q51,I51)</f>
        <v>43</v>
      </c>
      <c r="T51" s="125">
        <f t="shared" ref="T51:T58" ca="1" si="73">IF($E$1=1,R51,K51)</f>
        <v>43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39"/>
    </row>
    <row r="52" spans="1:57">
      <c r="A52" s="60" t="s">
        <v>2229</v>
      </c>
      <c r="B52" s="231"/>
      <c r="E52" s="1">
        <v>4</v>
      </c>
      <c r="F52" s="1">
        <f>F47</f>
        <v>2</v>
      </c>
      <c r="G52" s="27" t="str">
        <f t="shared" ca="1" si="67"/>
        <v>87</v>
      </c>
      <c r="H52" s="27" t="str">
        <f ca="1">IF(LEFT(G52,1)="0",LEFT(G55,1)&amp;RIGHT(G52,LEN(G52)-1),IF(VALUE(G52)=10,VALUE("1"&amp;RIGHT(G55)),G52))</f>
        <v>87</v>
      </c>
      <c r="I52" s="131">
        <f ca="1">IF(AND(C49&gt;=1,C49&lt;=5),H52*-1,H52*1)</f>
        <v>87</v>
      </c>
      <c r="J52" s="119">
        <f t="shared" ca="1" si="72"/>
        <v>265</v>
      </c>
      <c r="K52" s="121">
        <f t="shared" ca="1" si="68"/>
        <v>87</v>
      </c>
      <c r="L52" s="34">
        <f t="shared" ca="1" si="69"/>
        <v>1</v>
      </c>
      <c r="M52" s="34" t="str">
        <f t="shared" ca="1" si="70"/>
        <v/>
      </c>
      <c r="N52" s="34">
        <f t="shared" ca="1" si="71"/>
        <v>4</v>
      </c>
      <c r="O52" s="34">
        <f ca="1">SMALL(N49:N58,5)</f>
        <v>5</v>
      </c>
      <c r="P52" s="33">
        <f ca="1">LARGE(K49:K58,4)</f>
        <v>65</v>
      </c>
      <c r="Q52" s="33">
        <f ca="1">VLOOKUP(4,O49:P58,2,FALSE)</f>
        <v>65</v>
      </c>
      <c r="R52" s="33">
        <f ca="1">IF(L59&gt;0,Q52,I52)</f>
        <v>87</v>
      </c>
      <c r="T52" s="125">
        <f t="shared" ca="1" si="73"/>
        <v>87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39"/>
    </row>
    <row r="53" spans="1:57">
      <c r="A53" s="60" t="s">
        <v>2230</v>
      </c>
      <c r="B53" s="231"/>
      <c r="E53" s="1">
        <v>5</v>
      </c>
      <c r="F53" s="1">
        <f>F47</f>
        <v>2</v>
      </c>
      <c r="G53" s="27" t="str">
        <f t="shared" ca="1" si="67"/>
        <v>21</v>
      </c>
      <c r="H53" s="27" t="str">
        <f ca="1">IF(LEFT(G53,1)="0",LEFT(G49,1)&amp;RIGHT(G53,LEN(G53)-1),IF(VALUE(G53)=10,VALUE("1"&amp;RIGHT(G49)),G53))</f>
        <v>21</v>
      </c>
      <c r="I53" s="131">
        <f ca="1">IF(AND(C49&gt;=3,C49&lt;=7),H53*-1,H53*1)</f>
        <v>21</v>
      </c>
      <c r="J53" s="119">
        <f t="shared" ca="1" si="72"/>
        <v>286</v>
      </c>
      <c r="K53" s="121">
        <f t="shared" ca="1" si="68"/>
        <v>21</v>
      </c>
      <c r="L53" s="34">
        <f t="shared" ca="1" si="69"/>
        <v>1</v>
      </c>
      <c r="M53" s="34" t="str">
        <f t="shared" ca="1" si="70"/>
        <v/>
      </c>
      <c r="N53" s="34">
        <f t="shared" ca="1" si="71"/>
        <v>5</v>
      </c>
      <c r="O53" s="34">
        <f ca="1">SMALL(N49:N58,4)</f>
        <v>4</v>
      </c>
      <c r="P53" s="33">
        <f ca="1">LARGE(K49:K58,5)</f>
        <v>65</v>
      </c>
      <c r="Q53" s="33">
        <f ca="1">VLOOKUP(5,O49:P58,2,FALSE)</f>
        <v>65</v>
      </c>
      <c r="R53" s="33">
        <f ca="1">IF(L59&gt;0,Q53,I53)</f>
        <v>21</v>
      </c>
      <c r="T53" s="125">
        <f t="shared" ca="1" si="73"/>
        <v>21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39"/>
    </row>
    <row r="54" spans="1:57">
      <c r="A54" s="60" t="s">
        <v>2231</v>
      </c>
      <c r="B54" s="231"/>
      <c r="E54" s="1">
        <v>6</v>
      </c>
      <c r="F54" s="1">
        <f>F47</f>
        <v>2</v>
      </c>
      <c r="G54" s="27" t="str">
        <f t="shared" ca="1" si="67"/>
        <v>10</v>
      </c>
      <c r="H54" s="27">
        <f ca="1">IF(LEFT(G54,1)="0",LEFT(G49,1)&amp;RIGHT(G54,LEN(G54)-1),IF(VALUE(G54)=10,VALUE("1"&amp;RIGHT(G49)),G54))</f>
        <v>16</v>
      </c>
      <c r="I54" s="131">
        <f ca="1">IF(AND(C49&gt;=6,C49&lt;=8),H54*-1,H54*1)</f>
        <v>16</v>
      </c>
      <c r="J54" s="119">
        <f t="shared" ca="1" si="72"/>
        <v>302</v>
      </c>
      <c r="K54" s="121">
        <f t="shared" ca="1" si="68"/>
        <v>16</v>
      </c>
      <c r="L54" s="34">
        <f t="shared" ca="1" si="69"/>
        <v>1</v>
      </c>
      <c r="M54" s="34" t="str">
        <f t="shared" ca="1" si="70"/>
        <v/>
      </c>
      <c r="N54" s="34">
        <f t="shared" ca="1" si="71"/>
        <v>6</v>
      </c>
      <c r="O54" s="34" t="e">
        <f ca="1">SMALL(M49:M58,2)</f>
        <v>#NUM!</v>
      </c>
      <c r="P54" s="33">
        <f ca="1">LARGE(K49:K58,6)*-1</f>
        <v>-59</v>
      </c>
      <c r="Q54" s="33">
        <f ca="1">VLOOKUP(6,O49:P58,2,FALSE)</f>
        <v>21</v>
      </c>
      <c r="R54" s="33">
        <f ca="1">IF(L59&gt;0,Q54,I54)</f>
        <v>16</v>
      </c>
      <c r="T54" s="125">
        <f t="shared" ca="1" si="73"/>
        <v>16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39"/>
    </row>
    <row r="55" spans="1:57">
      <c r="A55" s="60" t="s">
        <v>2232</v>
      </c>
      <c r="B55" s="231"/>
      <c r="E55" s="1">
        <v>7</v>
      </c>
      <c r="F55" s="1">
        <f>F47</f>
        <v>2</v>
      </c>
      <c r="G55" s="27" t="str">
        <f t="shared" ca="1" si="67"/>
        <v>54</v>
      </c>
      <c r="H55" s="27" t="str">
        <f ca="1">IF(LEFT(G55,1)="0",LEFT(G49,1)&amp;RIGHT(G55,LEN(G55)-1),IF(VALUE(G55)=10,VALUE("1"&amp;RIGHT(G49)),G55))</f>
        <v>54</v>
      </c>
      <c r="I55" s="131">
        <f ca="1">IF(OR(C49=1,C49=3,C49=8),H55*-1,H55*1)</f>
        <v>54</v>
      </c>
      <c r="J55" s="119">
        <f t="shared" ca="1" si="72"/>
        <v>356</v>
      </c>
      <c r="K55" s="121">
        <f t="shared" ca="1" si="68"/>
        <v>54</v>
      </c>
      <c r="L55" s="34">
        <f t="shared" ca="1" si="69"/>
        <v>1</v>
      </c>
      <c r="M55" s="34" t="str">
        <f t="shared" ca="1" si="70"/>
        <v/>
      </c>
      <c r="N55" s="34">
        <f t="shared" ca="1" si="71"/>
        <v>7</v>
      </c>
      <c r="O55" s="34">
        <f ca="1">SMALL(N49:N58,7)</f>
        <v>7</v>
      </c>
      <c r="P55" s="33">
        <f ca="1">LARGE(K49:K58,7)*1</f>
        <v>54</v>
      </c>
      <c r="Q55" s="33">
        <f ca="1">VLOOKUP(7,O49:P58,2,FALSE)</f>
        <v>54</v>
      </c>
      <c r="R55" s="33">
        <f ca="1">IF(L59&gt;0,Q55,I55)</f>
        <v>54</v>
      </c>
      <c r="T55" s="125">
        <f t="shared" ca="1" si="73"/>
        <v>54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39"/>
    </row>
    <row r="56" spans="1:57">
      <c r="A56" s="60" t="s">
        <v>2233</v>
      </c>
      <c r="B56" s="231"/>
      <c r="E56" s="1">
        <v>8</v>
      </c>
      <c r="F56" s="1">
        <f>F47</f>
        <v>2</v>
      </c>
      <c r="G56" s="27" t="str">
        <f t="shared" ca="1" si="67"/>
        <v>65</v>
      </c>
      <c r="H56" s="27" t="str">
        <f ca="1">IF(LEFT(G56,1)="0",INT(RAND()*9+1)&amp;RIGHT(G56,LEN(G56)-1),IF(VALUE(G56)=10,VALUE("1"&amp;RIGHT(G49)),G56))</f>
        <v>65</v>
      </c>
      <c r="I56" s="131">
        <f ca="1">IF(OR(C49=1,C49=2,C49=3,C49=4,C49=6),H56*-1,H56*1)</f>
        <v>65</v>
      </c>
      <c r="J56" s="119">
        <f t="shared" ca="1" si="72"/>
        <v>421</v>
      </c>
      <c r="K56" s="121">
        <f t="shared" ca="1" si="68"/>
        <v>65</v>
      </c>
      <c r="L56" s="34">
        <f t="shared" ca="1" si="69"/>
        <v>1</v>
      </c>
      <c r="M56" s="34" t="str">
        <f t="shared" ca="1" si="70"/>
        <v/>
      </c>
      <c r="N56" s="34">
        <f t="shared" ca="1" si="71"/>
        <v>8</v>
      </c>
      <c r="O56" s="34" t="e">
        <f ca="1">SMALL(M49:M58,3)</f>
        <v>#NUM!</v>
      </c>
      <c r="P56" s="33">
        <f ca="1">LARGE(K49:K58,8)*-1</f>
        <v>-43</v>
      </c>
      <c r="Q56" s="33" t="e">
        <f ca="1">VLOOKUP(8,O49:P58,2,FALSE)</f>
        <v>#N/A</v>
      </c>
      <c r="R56" s="33">
        <f ca="1">IF(L59&gt;0,Q56,I56)</f>
        <v>65</v>
      </c>
      <c r="T56" s="125">
        <f t="shared" ca="1" si="73"/>
        <v>65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39"/>
    </row>
    <row r="57" spans="1:57">
      <c r="A57" s="60" t="s">
        <v>2234</v>
      </c>
      <c r="B57" s="231"/>
      <c r="E57" s="1">
        <v>9</v>
      </c>
      <c r="F57" s="1">
        <f>F47</f>
        <v>2</v>
      </c>
      <c r="G57" s="27" t="str">
        <f t="shared" ca="1" si="67"/>
        <v>98</v>
      </c>
      <c r="H57" s="27" t="str">
        <f ca="1">IF(LEFT(G57,1)="0",INT(RAND()*9+1)&amp;RIGHT(G57,LEN(G57)-1),IF(VALUE(G57)=10,VALUE("1"&amp;RIGHT(G49)),G57))</f>
        <v>98</v>
      </c>
      <c r="I57" s="131">
        <f ca="1">IF(OR(C49=2,C49=4,C49=5,C49=6,C49=7,C49=8),H57*-1,H57*1)</f>
        <v>98</v>
      </c>
      <c r="J57" s="119">
        <f t="shared" ca="1" si="72"/>
        <v>519</v>
      </c>
      <c r="K57" s="121">
        <f t="shared" ca="1" si="68"/>
        <v>98</v>
      </c>
      <c r="L57" s="34">
        <f t="shared" ca="1" si="69"/>
        <v>1</v>
      </c>
      <c r="M57" s="34" t="str">
        <f t="shared" ca="1" si="70"/>
        <v/>
      </c>
      <c r="N57" s="34">
        <f t="shared" ca="1" si="71"/>
        <v>9</v>
      </c>
      <c r="O57" s="34">
        <f ca="1">SMALL(N49:N58,6)</f>
        <v>6</v>
      </c>
      <c r="P57" s="33">
        <f ca="1">LARGE(K49:K58,9)</f>
        <v>21</v>
      </c>
      <c r="Q57" s="33" t="e">
        <f ca="1">VLOOKUP(9,O49:P58,2,FALSE)</f>
        <v>#N/A</v>
      </c>
      <c r="R57" s="33">
        <f ca="1">IF(L59&gt;0,Q57,I57)</f>
        <v>98</v>
      </c>
      <c r="T57" s="125">
        <f t="shared" ca="1" si="73"/>
        <v>98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39"/>
    </row>
    <row r="58" spans="1:57">
      <c r="A58" s="60" t="s">
        <v>2235</v>
      </c>
      <c r="B58" s="231"/>
      <c r="E58" s="1">
        <v>10</v>
      </c>
      <c r="F58" s="1">
        <f>F47</f>
        <v>2</v>
      </c>
      <c r="G58" s="27" t="str">
        <f ca="1">IF(LEFT(A58,F58)="0",INT(RAND()*9+1),LEFT(A58,F58))</f>
        <v>65</v>
      </c>
      <c r="H58" s="27" t="str">
        <f ca="1">IF(LEFT(G58,1)="0",INT(RAND()*9+1)&amp;RIGHT(G58,LEN(G58)-1),IF(VALUE(G58)=10,VALUE("1"&amp;RIGHT(G49)),G58))</f>
        <v>65</v>
      </c>
      <c r="I58" s="131">
        <f ca="1">IF(OR(C49=5,C49=7,C49=8),H58*-1,H58*1)</f>
        <v>65</v>
      </c>
      <c r="J58" s="119">
        <f t="shared" ca="1" si="72"/>
        <v>584</v>
      </c>
      <c r="K58" s="121">
        <f t="shared" ca="1" si="68"/>
        <v>65</v>
      </c>
      <c r="L58" s="34">
        <f t="shared" ca="1" si="69"/>
        <v>1</v>
      </c>
      <c r="M58" s="34" t="str">
        <f t="shared" ca="1" si="70"/>
        <v/>
      </c>
      <c r="N58" s="34">
        <f t="shared" ca="1" si="71"/>
        <v>10</v>
      </c>
      <c r="O58" s="34" t="e">
        <f ca="1">SMALL(M49:M58,1)</f>
        <v>#NUM!</v>
      </c>
      <c r="P58" s="33">
        <f ca="1">LARGE(K49:K58,10)*-1</f>
        <v>-16</v>
      </c>
      <c r="Q58" s="33" t="e">
        <f ca="1">VLOOKUP(10,O49:P58,2,FALSE)</f>
        <v>#N/A</v>
      </c>
      <c r="R58" s="33">
        <f ca="1">IF(L59&gt;0,Q58,I58)</f>
        <v>65</v>
      </c>
      <c r="T58" s="125">
        <f t="shared" ca="1" si="73"/>
        <v>65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39"/>
    </row>
    <row r="59" spans="1:57">
      <c r="A59" s="60"/>
      <c r="B59" s="231"/>
      <c r="K59" s="121"/>
      <c r="L59" s="34">
        <f ca="1">COUNTIF(L49:L58,-1)</f>
        <v>0</v>
      </c>
      <c r="T59" s="125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39"/>
    </row>
    <row r="60" spans="1:57">
      <c r="A60" s="60"/>
      <c r="B60" s="231"/>
      <c r="K60" s="121"/>
      <c r="T60" s="125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39"/>
    </row>
    <row r="61" spans="1:57">
      <c r="A61" s="203" t="s">
        <v>458</v>
      </c>
      <c r="B61" s="231"/>
      <c r="K61" s="121"/>
      <c r="T61" s="125"/>
    </row>
    <row r="62" spans="1:57">
      <c r="A62" s="60"/>
      <c r="B62" s="231"/>
      <c r="F62" s="211">
        <v>2</v>
      </c>
      <c r="K62" s="121"/>
      <c r="T62" s="125"/>
    </row>
    <row r="63" spans="1:57">
      <c r="A63" s="60" t="s">
        <v>440</v>
      </c>
      <c r="B63" s="231" t="s">
        <v>441</v>
      </c>
      <c r="E63" s="1" t="s">
        <v>396</v>
      </c>
      <c r="F63" s="1" t="s">
        <v>444</v>
      </c>
      <c r="G63" s="27" t="s">
        <v>337</v>
      </c>
      <c r="H63" s="27" t="s">
        <v>338</v>
      </c>
      <c r="J63" s="119" t="s">
        <v>1447</v>
      </c>
      <c r="K63" s="121"/>
      <c r="R63" s="33" t="s">
        <v>1449</v>
      </c>
      <c r="S63" s="27"/>
      <c r="T63" s="125"/>
    </row>
    <row r="64" spans="1:57">
      <c r="A64" s="60" t="s">
        <v>2236</v>
      </c>
      <c r="B64" s="231"/>
      <c r="C64" s="126">
        <f ca="1">INT(RAND()*14)+1</f>
        <v>9</v>
      </c>
      <c r="E64" s="1">
        <v>1</v>
      </c>
      <c r="F64" s="1">
        <f>F62</f>
        <v>2</v>
      </c>
      <c r="G64" s="27" t="str">
        <f ca="1">IF(RIGHT(A64,F64)="0",INT(RAND()*9+1),RIGHT(A64,F64))</f>
        <v>01</v>
      </c>
      <c r="H64" s="27" t="str">
        <f ca="1">IF(LEFT(G64,1)="0",LEFT(G70,1)&amp;RIGHT(G64,LEN(G64)-1),IF(VALUE(G64)=10,VALUE("1"&amp;RIGHT(G70)),G64))</f>
        <v>91</v>
      </c>
      <c r="I64" s="131">
        <f ca="1">H64*1</f>
        <v>91</v>
      </c>
      <c r="J64" s="119">
        <f ca="1">I64</f>
        <v>91</v>
      </c>
      <c r="K64" s="121">
        <f ca="1">ABS(I64)</f>
        <v>91</v>
      </c>
      <c r="L64" s="34">
        <f ca="1">IF(J64&lt;0,-1,1)</f>
        <v>1</v>
      </c>
      <c r="M64" s="34" t="str">
        <f ca="1">IF(I64&lt;0,E64,"")</f>
        <v/>
      </c>
      <c r="N64" s="34">
        <f ca="1">IF(I64&gt;0,E64,"")</f>
        <v>1</v>
      </c>
      <c r="O64" s="34">
        <f ca="1">SMALL(N64:N73,2)</f>
        <v>2</v>
      </c>
      <c r="P64" s="33">
        <f ca="1">LARGE(K64:K73,1)</f>
        <v>91</v>
      </c>
      <c r="Q64" s="33">
        <f ca="1">VLOOKUP(1,O64:P73,2,FALSE)</f>
        <v>89</v>
      </c>
      <c r="R64" s="33">
        <f ca="1">IF(L74&gt;0,Q64,I64)</f>
        <v>91</v>
      </c>
      <c r="T64" s="125">
        <f ca="1">IF($E$1=1,R64,K64)</f>
        <v>91</v>
      </c>
    </row>
    <row r="65" spans="1:43" s="31" customFormat="1">
      <c r="A65" s="60" t="s">
        <v>2237</v>
      </c>
      <c r="B65" s="231"/>
      <c r="C65" s="1" t="s">
        <v>1788</v>
      </c>
      <c r="D65" s="1"/>
      <c r="E65" s="1">
        <v>2</v>
      </c>
      <c r="F65" s="1">
        <f>F62</f>
        <v>2</v>
      </c>
      <c r="G65" s="27" t="str">
        <f t="shared" ref="G65:G73" ca="1" si="74">IF(RIGHT(A65,F65)="0",INT(RAND()*9+1),RIGHT(A65,F65))</f>
        <v>12</v>
      </c>
      <c r="H65" s="27" t="str">
        <f ca="1">IF(LEFT(G65,1)="0",LEFT(G70,1)&amp;RIGHT(G65,LEN(G65)-1),IF(VALUE(G65)=10,VALUE("1"&amp;RIGHT(G70)),G65))</f>
        <v>12</v>
      </c>
      <c r="I65" s="131">
        <f ca="1">H65*1</f>
        <v>12</v>
      </c>
      <c r="J65" s="119">
        <f ca="1">J64+I65</f>
        <v>103</v>
      </c>
      <c r="K65" s="121">
        <f t="shared" ref="K65:K73" ca="1" si="75">ABS(I65)</f>
        <v>12</v>
      </c>
      <c r="L65" s="34">
        <f t="shared" ref="L65:L73" ca="1" si="76">IF(J65&lt;0,-1,1)</f>
        <v>1</v>
      </c>
      <c r="M65" s="34" t="str">
        <f t="shared" ref="M65:M73" ca="1" si="77">IF(I65&lt;0,E65,"")</f>
        <v/>
      </c>
      <c r="N65" s="34">
        <f t="shared" ref="N65:N73" ca="1" si="78">IF(I65&gt;0,E65,"")</f>
        <v>2</v>
      </c>
      <c r="O65" s="34">
        <f ca="1">SMALL(N64:N73,3)</f>
        <v>3</v>
      </c>
      <c r="P65" s="33">
        <f ca="1">LARGE(K64:K73,2)</f>
        <v>90</v>
      </c>
      <c r="Q65" s="33">
        <f ca="1">VLOOKUP(2,O64:P73,2,FALSE)</f>
        <v>91</v>
      </c>
      <c r="R65" s="33">
        <f ca="1">IF(L74&gt;0,Q65,I65)</f>
        <v>12</v>
      </c>
      <c r="S65" s="1"/>
      <c r="T65" s="125">
        <f ca="1">IF($E$1=1,R65,K65)</f>
        <v>12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31" customFormat="1">
      <c r="A66" s="60" t="s">
        <v>2238</v>
      </c>
      <c r="B66" s="231"/>
      <c r="C66" s="1"/>
      <c r="D66" s="1"/>
      <c r="E66" s="1">
        <v>3</v>
      </c>
      <c r="F66" s="1">
        <f>F62</f>
        <v>2</v>
      </c>
      <c r="G66" s="27" t="str">
        <f t="shared" ca="1" si="74"/>
        <v>56</v>
      </c>
      <c r="H66" s="27" t="str">
        <f ca="1">IF(LEFT(G66,1)="0",LEFT(G70,1)&amp;RIGHT(G66,LEN(G66)-1),IF(VALUE(G66)=10,VALUE("1"&amp;RIGHT(G70)),G66))</f>
        <v>56</v>
      </c>
      <c r="I66" s="131">
        <f ca="1">IF(OR(C64=1,C64=2),H66*-1,H66*1)</f>
        <v>56</v>
      </c>
      <c r="J66" s="119">
        <f t="shared" ref="J66:J73" ca="1" si="79">J65+I66</f>
        <v>159</v>
      </c>
      <c r="K66" s="121">
        <f t="shared" ca="1" si="75"/>
        <v>56</v>
      </c>
      <c r="L66" s="34">
        <f t="shared" ca="1" si="76"/>
        <v>1</v>
      </c>
      <c r="M66" s="34" t="str">
        <f t="shared" ca="1" si="77"/>
        <v/>
      </c>
      <c r="N66" s="34">
        <f t="shared" ca="1" si="78"/>
        <v>3</v>
      </c>
      <c r="O66" s="34">
        <f ca="1">SMALL(N64:N73,1)</f>
        <v>1</v>
      </c>
      <c r="P66" s="33">
        <f ca="1">LARGE(K64:K73,3)</f>
        <v>89</v>
      </c>
      <c r="Q66" s="33">
        <f ca="1">VLOOKUP(3,O64:P73,2,FALSE)</f>
        <v>90</v>
      </c>
      <c r="R66" s="33">
        <f ca="1">IF(L74&gt;0,Q66,I66)</f>
        <v>56</v>
      </c>
      <c r="S66" s="1"/>
      <c r="T66" s="125">
        <f t="shared" ref="T66:T73" ca="1" si="80">IF($E$1=1,R66,K66)</f>
        <v>56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31" customFormat="1">
      <c r="A67" s="60" t="s">
        <v>2239</v>
      </c>
      <c r="B67" s="231"/>
      <c r="C67" s="1"/>
      <c r="D67" s="1"/>
      <c r="E67" s="1">
        <v>4</v>
      </c>
      <c r="F67" s="1">
        <f>F62</f>
        <v>2</v>
      </c>
      <c r="G67" s="27" t="str">
        <f t="shared" ca="1" si="74"/>
        <v>78</v>
      </c>
      <c r="H67" s="27" t="str">
        <f ca="1">IF(LEFT(G67,1)="0",LEFT(G70,1)&amp;RIGHT(G67,LEN(G67)-1),IF(VALUE(G67)=10,VALUE("1"&amp;RIGHT(G70)),G67))</f>
        <v>78</v>
      </c>
      <c r="I67" s="131">
        <f ca="1">IF(OR(C64=3,C64=4,C64=10,C64=11),H67*-1,H67*1)</f>
        <v>78</v>
      </c>
      <c r="J67" s="119">
        <f t="shared" ca="1" si="79"/>
        <v>237</v>
      </c>
      <c r="K67" s="121">
        <f t="shared" ca="1" si="75"/>
        <v>78</v>
      </c>
      <c r="L67" s="34">
        <f t="shared" ca="1" si="76"/>
        <v>1</v>
      </c>
      <c r="M67" s="34" t="str">
        <f t="shared" ca="1" si="77"/>
        <v/>
      </c>
      <c r="N67" s="34">
        <f t="shared" ca="1" si="78"/>
        <v>4</v>
      </c>
      <c r="O67" s="34">
        <f ca="1">SMALL(N64:N73,5)</f>
        <v>5</v>
      </c>
      <c r="P67" s="33">
        <f ca="1">LARGE(K64:K73,4)</f>
        <v>78</v>
      </c>
      <c r="Q67" s="33">
        <f ca="1">VLOOKUP(4,O64:P73,2,FALSE)</f>
        <v>67</v>
      </c>
      <c r="R67" s="33">
        <f ca="1">IF(L74&gt;0,Q67,I67)</f>
        <v>78</v>
      </c>
      <c r="S67" s="1"/>
      <c r="T67" s="125">
        <f t="shared" ca="1" si="80"/>
        <v>78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31" customFormat="1">
      <c r="A68" s="60" t="s">
        <v>2240</v>
      </c>
      <c r="B68" s="231"/>
      <c r="C68" s="1"/>
      <c r="D68" s="1"/>
      <c r="E68" s="1">
        <v>5</v>
      </c>
      <c r="F68" s="1">
        <f>F62</f>
        <v>2</v>
      </c>
      <c r="G68" s="27" t="str">
        <f t="shared" ca="1" si="74"/>
        <v>89</v>
      </c>
      <c r="H68" s="27" t="str">
        <f ca="1">IF(LEFT(G68,1)="0",LEFT(G64,1)&amp;RIGHT(G68,LEN(G68)-1),IF(VALUE(G68)=10,VALUE("1"&amp;RIGHT(G64)),G68))</f>
        <v>89</v>
      </c>
      <c r="I68" s="131">
        <f ca="1">IF(OR(C64=5,C64=6,C64=7,C64=10,C64=11,C64=12,C64=13),H68*-1,H68*1)</f>
        <v>89</v>
      </c>
      <c r="J68" s="119">
        <f t="shared" ca="1" si="79"/>
        <v>326</v>
      </c>
      <c r="K68" s="121">
        <f t="shared" ca="1" si="75"/>
        <v>89</v>
      </c>
      <c r="L68" s="34">
        <f t="shared" ca="1" si="76"/>
        <v>1</v>
      </c>
      <c r="M68" s="34" t="str">
        <f t="shared" ca="1" si="77"/>
        <v/>
      </c>
      <c r="N68" s="34">
        <f t="shared" ca="1" si="78"/>
        <v>5</v>
      </c>
      <c r="O68" s="34">
        <f ca="1">SMALL(N64:N73,4)</f>
        <v>4</v>
      </c>
      <c r="P68" s="33">
        <f ca="1">LARGE(K64:K73,5)</f>
        <v>67</v>
      </c>
      <c r="Q68" s="33">
        <f ca="1">VLOOKUP(5,O64:P73,2,FALSE)</f>
        <v>78</v>
      </c>
      <c r="R68" s="33">
        <f ca="1">IF(L74&gt;0,Q68,I68)</f>
        <v>89</v>
      </c>
      <c r="S68" s="1"/>
      <c r="T68" s="125">
        <f t="shared" ca="1" si="80"/>
        <v>89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31" customFormat="1">
      <c r="A69" s="60" t="s">
        <v>2241</v>
      </c>
      <c r="B69" s="231"/>
      <c r="C69" s="1"/>
      <c r="D69" s="1"/>
      <c r="E69" s="1">
        <v>6</v>
      </c>
      <c r="F69" s="1">
        <f>F62</f>
        <v>2</v>
      </c>
      <c r="G69" s="27" t="str">
        <f t="shared" ca="1" si="74"/>
        <v>45</v>
      </c>
      <c r="H69" s="27" t="str">
        <f ca="1">IF(LEFT(G69,1)="0",LEFT(G64,1)&amp;RIGHT(G69,LEN(G69)-1),IF(VALUE(G69)=10,VALUE("1"&amp;RIGHT(G64)),G69))</f>
        <v>45</v>
      </c>
      <c r="I69" s="131">
        <f ca="1">IF(OR(C64=1,C64=8,C64=9,C64=12,C64=13,C64=14),H69*-1,H69*1)</f>
        <v>-45</v>
      </c>
      <c r="J69" s="119">
        <f t="shared" ca="1" si="79"/>
        <v>281</v>
      </c>
      <c r="K69" s="121">
        <f t="shared" ca="1" si="75"/>
        <v>45</v>
      </c>
      <c r="L69" s="34">
        <f t="shared" ca="1" si="76"/>
        <v>1</v>
      </c>
      <c r="M69" s="34">
        <f t="shared" ca="1" si="77"/>
        <v>6</v>
      </c>
      <c r="N69" s="34" t="str">
        <f t="shared" ca="1" si="78"/>
        <v/>
      </c>
      <c r="O69" s="34">
        <f ca="1">SMALL(M64:M73,2)</f>
        <v>9</v>
      </c>
      <c r="P69" s="33">
        <f ca="1">LARGE(K64:K73,6)*-1</f>
        <v>-56</v>
      </c>
      <c r="Q69" s="33">
        <f ca="1">VLOOKUP(6,O64:P73,2,FALSE)</f>
        <v>-12</v>
      </c>
      <c r="R69" s="33">
        <f ca="1">IF(L74&gt;0,Q69,I69)</f>
        <v>-45</v>
      </c>
      <c r="S69" s="1"/>
      <c r="T69" s="125">
        <f t="shared" ca="1" si="80"/>
        <v>-45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31" customFormat="1">
      <c r="A70" s="60" t="s">
        <v>2242</v>
      </c>
      <c r="B70" s="231"/>
      <c r="C70" s="1"/>
      <c r="D70" s="1"/>
      <c r="E70" s="1">
        <v>7</v>
      </c>
      <c r="F70" s="1">
        <f>F62</f>
        <v>2</v>
      </c>
      <c r="G70" s="27" t="str">
        <f t="shared" ca="1" si="74"/>
        <v>90</v>
      </c>
      <c r="H70" s="27" t="str">
        <f ca="1">IF(LEFT(G70,1)="0",LEFT(G64,1)&amp;RIGHT(G70,LEN(G70)-1),IF(VALUE(G70)=10,VALUE("1"&amp;RIGHT(G64)),G70))</f>
        <v>90</v>
      </c>
      <c r="I70" s="131">
        <f ca="1">IF(OR(C64=1,C64=2,C64=3,C64=5,C64=14),H70*-1,H70*1)</f>
        <v>90</v>
      </c>
      <c r="J70" s="119">
        <f t="shared" ca="1" si="79"/>
        <v>371</v>
      </c>
      <c r="K70" s="121">
        <f t="shared" ca="1" si="75"/>
        <v>90</v>
      </c>
      <c r="L70" s="34">
        <f t="shared" ca="1" si="76"/>
        <v>1</v>
      </c>
      <c r="M70" s="34" t="str">
        <f t="shared" ca="1" si="77"/>
        <v/>
      </c>
      <c r="N70" s="34">
        <f t="shared" ca="1" si="78"/>
        <v>7</v>
      </c>
      <c r="O70" s="34">
        <f ca="1">SMALL(N64:N73,7)</f>
        <v>8</v>
      </c>
      <c r="P70" s="33">
        <f ca="1">LARGE(K64:K73,7)*1</f>
        <v>45</v>
      </c>
      <c r="Q70" s="33">
        <f ca="1">VLOOKUP(7,O64:P73,2,FALSE)</f>
        <v>23</v>
      </c>
      <c r="R70" s="33">
        <f ca="1">IF(L74&gt;0,Q70,I70)</f>
        <v>90</v>
      </c>
      <c r="S70" s="1"/>
      <c r="T70" s="125">
        <f t="shared" ca="1" si="80"/>
        <v>90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31" customFormat="1">
      <c r="A71" s="60" t="s">
        <v>2243</v>
      </c>
      <c r="B71" s="231"/>
      <c r="C71" s="1"/>
      <c r="D71" s="1"/>
      <c r="E71" s="1">
        <v>8</v>
      </c>
      <c r="F71" s="1">
        <f>F62</f>
        <v>2</v>
      </c>
      <c r="G71" s="27" t="str">
        <f t="shared" ca="1" si="74"/>
        <v>23</v>
      </c>
      <c r="H71" s="27" t="str">
        <f ca="1">IF(LEFT(G71,1)="0",INT(RAND()*9+1)&amp;RIGHT(G71,LEN(G71)-1),IF(VALUE(G71)=10,VALUE("1"&amp;RIGHT(G64)),G71))</f>
        <v>23</v>
      </c>
      <c r="I71" s="131">
        <f ca="1">IF(OR(C64=2,C64=3,C64=4,C64=5,C64=6,C64=8,C64=10),H71*-1,H71*1)</f>
        <v>23</v>
      </c>
      <c r="J71" s="119">
        <f t="shared" ca="1" si="79"/>
        <v>394</v>
      </c>
      <c r="K71" s="121">
        <f t="shared" ca="1" si="75"/>
        <v>23</v>
      </c>
      <c r="L71" s="34">
        <f t="shared" ca="1" si="76"/>
        <v>1</v>
      </c>
      <c r="M71" s="34" t="str">
        <f t="shared" ca="1" si="77"/>
        <v/>
      </c>
      <c r="N71" s="34">
        <f t="shared" ca="1" si="78"/>
        <v>8</v>
      </c>
      <c r="O71" s="34">
        <f ca="1">SMALL(M64:M73,3)</f>
        <v>10</v>
      </c>
      <c r="P71" s="33">
        <f ca="1">LARGE(K64:K73,8)*-1</f>
        <v>-25</v>
      </c>
      <c r="Q71" s="33">
        <f ca="1">VLOOKUP(8,O64:P73,2,FALSE)</f>
        <v>45</v>
      </c>
      <c r="R71" s="33">
        <f ca="1">IF(L74&gt;0,Q71,I71)</f>
        <v>23</v>
      </c>
      <c r="S71" s="1"/>
      <c r="T71" s="125">
        <f t="shared" ca="1" si="80"/>
        <v>23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31" customFormat="1">
      <c r="A72" s="60" t="s">
        <v>2244</v>
      </c>
      <c r="B72" s="231"/>
      <c r="C72" s="1"/>
      <c r="D72" s="1"/>
      <c r="E72" s="1">
        <v>9</v>
      </c>
      <c r="F72" s="1">
        <f>F62</f>
        <v>2</v>
      </c>
      <c r="G72" s="27" t="str">
        <f ca="1">IF(LEFT(A72,F72)="0",INT(RAND()*9+1),LEFT(A72,F72))</f>
        <v>25</v>
      </c>
      <c r="H72" s="27" t="str">
        <f ca="1">IF(LEFT(G72,1)="0",INT(RAND()*9+1)&amp;RIGHT(G72,LEN(G72)-1),IF(VALUE(G72)=10,VALUE("1"&amp;RIGHT(G64)),G72))</f>
        <v>25</v>
      </c>
      <c r="I72" s="131">
        <f ca="1">IF(OR(C64=4,C64=6,C64=7,C64=8,C64=9,C64=11,C64=12),H72*-1,H72*1)</f>
        <v>-25</v>
      </c>
      <c r="J72" s="119">
        <f t="shared" ca="1" si="79"/>
        <v>369</v>
      </c>
      <c r="K72" s="121">
        <f t="shared" ca="1" si="75"/>
        <v>25</v>
      </c>
      <c r="L72" s="34">
        <f t="shared" ca="1" si="76"/>
        <v>1</v>
      </c>
      <c r="M72" s="34">
        <f t="shared" ca="1" si="77"/>
        <v>9</v>
      </c>
      <c r="N72" s="34" t="str">
        <f t="shared" ca="1" si="78"/>
        <v/>
      </c>
      <c r="O72" s="34">
        <f ca="1">SMALL(N64:N73,6)</f>
        <v>7</v>
      </c>
      <c r="P72" s="33">
        <f ca="1">LARGE(K64:K73,9)</f>
        <v>23</v>
      </c>
      <c r="Q72" s="33">
        <f ca="1">VLOOKUP(9,O64:P73,2,FALSE)</f>
        <v>-56</v>
      </c>
      <c r="R72" s="33">
        <f ca="1">IF(L74&gt;0,Q72,I72)</f>
        <v>-25</v>
      </c>
      <c r="S72" s="1"/>
      <c r="T72" s="125">
        <f t="shared" ca="1" si="80"/>
        <v>-25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31" customFormat="1">
      <c r="A73" s="60" t="s">
        <v>2245</v>
      </c>
      <c r="B73" s="231"/>
      <c r="C73" s="1"/>
      <c r="D73" s="1"/>
      <c r="E73" s="1">
        <v>10</v>
      </c>
      <c r="F73" s="1">
        <f>F62</f>
        <v>2</v>
      </c>
      <c r="G73" s="27" t="str">
        <f t="shared" ca="1" si="74"/>
        <v>67</v>
      </c>
      <c r="H73" s="27" t="str">
        <f ca="1">IF(LEFT(G73,1)="0",INT(RAND()*9+1)&amp;RIGHT(G73,LEN(G73)-1),IF(VALUE(G73)=10,VALUE("1"&amp;RIGHT(G64)),G73))</f>
        <v>67</v>
      </c>
      <c r="I73" s="131">
        <f ca="1">IF(OR(C64=7,C64=9,C64=13,C64=14),H73*-1,H73*1)</f>
        <v>-67</v>
      </c>
      <c r="J73" s="119">
        <f t="shared" ca="1" si="79"/>
        <v>302</v>
      </c>
      <c r="K73" s="121">
        <f t="shared" ca="1" si="75"/>
        <v>67</v>
      </c>
      <c r="L73" s="34">
        <f t="shared" ca="1" si="76"/>
        <v>1</v>
      </c>
      <c r="M73" s="34">
        <f t="shared" ca="1" si="77"/>
        <v>10</v>
      </c>
      <c r="N73" s="34" t="str">
        <f t="shared" ca="1" si="78"/>
        <v/>
      </c>
      <c r="O73" s="34">
        <f ca="1">SMALL(M64:M73,1)</f>
        <v>6</v>
      </c>
      <c r="P73" s="33">
        <f ca="1">LARGE(K64:K73,10)*-1</f>
        <v>-12</v>
      </c>
      <c r="Q73" s="33">
        <f ca="1">VLOOKUP(10,O64:P73,2,FALSE)</f>
        <v>-25</v>
      </c>
      <c r="R73" s="33">
        <f ca="1">IF(L74&gt;0,Q73,I73)</f>
        <v>-67</v>
      </c>
      <c r="S73" s="1"/>
      <c r="T73" s="125">
        <f t="shared" ca="1" si="80"/>
        <v>-67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31" customFormat="1">
      <c r="A74" s="60"/>
      <c r="B74" s="231"/>
      <c r="C74" s="1"/>
      <c r="D74" s="1"/>
      <c r="E74" s="1"/>
      <c r="F74" s="1"/>
      <c r="G74" s="27"/>
      <c r="H74" s="27"/>
      <c r="I74" s="131"/>
      <c r="J74" s="119"/>
      <c r="K74" s="121"/>
      <c r="L74" s="34">
        <f ca="1">COUNTIF(L64:L73,-1)</f>
        <v>0</v>
      </c>
      <c r="M74" s="34"/>
      <c r="N74" s="34"/>
      <c r="O74" s="34"/>
      <c r="P74" s="33"/>
      <c r="Q74" s="33"/>
      <c r="R74" s="33"/>
      <c r="S74" s="1"/>
      <c r="T74" s="1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31" customFormat="1">
      <c r="A75" s="60"/>
      <c r="B75" s="231"/>
      <c r="C75" s="1"/>
      <c r="D75" s="1"/>
      <c r="E75" s="1"/>
      <c r="F75" s="1"/>
      <c r="G75" s="27"/>
      <c r="H75" s="27"/>
      <c r="I75" s="131"/>
      <c r="J75" s="119"/>
      <c r="K75" s="121"/>
      <c r="L75" s="34"/>
      <c r="M75" s="34"/>
      <c r="N75" s="34"/>
      <c r="O75" s="34"/>
      <c r="P75" s="33"/>
      <c r="Q75" s="33"/>
      <c r="R75" s="33"/>
      <c r="S75" s="1"/>
      <c r="T75" s="1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31" customFormat="1">
      <c r="A76" s="203" t="s">
        <v>459</v>
      </c>
      <c r="B76" s="231"/>
      <c r="C76" s="1"/>
      <c r="D76" s="1"/>
      <c r="E76" s="1"/>
      <c r="F76" s="1"/>
      <c r="G76" s="27"/>
      <c r="H76" s="27"/>
      <c r="I76" s="131"/>
      <c r="J76" s="119"/>
      <c r="K76" s="121"/>
      <c r="L76" s="34"/>
      <c r="M76" s="34"/>
      <c r="N76" s="34"/>
      <c r="O76" s="34"/>
      <c r="P76" s="33"/>
      <c r="Q76" s="33"/>
      <c r="R76" s="33"/>
      <c r="S76" s="1"/>
      <c r="T76" s="1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31" customFormat="1">
      <c r="A77" s="60"/>
      <c r="B77" s="231"/>
      <c r="C77" s="1"/>
      <c r="D77" s="1"/>
      <c r="E77" s="1"/>
      <c r="F77" s="211">
        <v>3</v>
      </c>
      <c r="G77" s="27"/>
      <c r="H77" s="27"/>
      <c r="I77" s="131"/>
      <c r="J77" s="119"/>
      <c r="K77" s="121"/>
      <c r="L77" s="34"/>
      <c r="M77" s="34"/>
      <c r="N77" s="34"/>
      <c r="O77" s="34"/>
      <c r="P77" s="33"/>
      <c r="Q77" s="33"/>
      <c r="R77" s="33"/>
      <c r="S77" s="1"/>
      <c r="T77" s="1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31" customFormat="1">
      <c r="A78" s="60" t="s">
        <v>440</v>
      </c>
      <c r="B78" s="231" t="s">
        <v>441</v>
      </c>
      <c r="C78" s="28"/>
      <c r="D78" s="1"/>
      <c r="E78" s="1" t="s">
        <v>396</v>
      </c>
      <c r="F78" s="1" t="s">
        <v>444</v>
      </c>
      <c r="G78" s="27" t="s">
        <v>337</v>
      </c>
      <c r="H78" s="27" t="s">
        <v>338</v>
      </c>
      <c r="I78" s="131"/>
      <c r="J78" s="119" t="s">
        <v>1447</v>
      </c>
      <c r="K78" s="121"/>
      <c r="L78" s="34"/>
      <c r="M78" s="34"/>
      <c r="N78" s="34"/>
      <c r="O78" s="34"/>
      <c r="P78" s="33"/>
      <c r="Q78" s="33"/>
      <c r="R78" s="33" t="s">
        <v>1449</v>
      </c>
      <c r="S78" s="27"/>
      <c r="T78" s="12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31" customFormat="1">
      <c r="A79" s="60" t="s">
        <v>2246</v>
      </c>
      <c r="B79" s="231"/>
      <c r="C79" s="224">
        <v>0</v>
      </c>
      <c r="D79" s="1"/>
      <c r="E79" s="1">
        <v>1</v>
      </c>
      <c r="F79" s="1">
        <f>F77</f>
        <v>3</v>
      </c>
      <c r="G79" s="27" t="str">
        <f ca="1">IF(RIGHT(A79,F79)="0",INT(RAND()*9+1),RIGHT(A79,F79))</f>
        <v>971</v>
      </c>
      <c r="H79" s="27" t="str">
        <f ca="1">IF(LEFT(G79,1)="0",LEFT(G85,1)&amp;RIGHT(G79,LEN(G79)-1),IF(VALUE(G79)=10,VALUE("1"&amp;RIGHT(G85)),G79))</f>
        <v>971</v>
      </c>
      <c r="I79" s="131">
        <f ca="1">H79*1</f>
        <v>971</v>
      </c>
      <c r="J79" s="119">
        <f ca="1">I79</f>
        <v>971</v>
      </c>
      <c r="K79" s="121">
        <f ca="1">ABS(I79)</f>
        <v>971</v>
      </c>
      <c r="L79" s="34">
        <f ca="1">IF(J79&lt;0,-1,1)</f>
        <v>1</v>
      </c>
      <c r="M79" s="34" t="str">
        <f ca="1">IF(I79&lt;0,E79,"")</f>
        <v/>
      </c>
      <c r="N79" s="34">
        <f ca="1">IF(I79&gt;0,E79,"")</f>
        <v>1</v>
      </c>
      <c r="O79" s="34">
        <f ca="1">SMALL(N79:N88,2)</f>
        <v>2</v>
      </c>
      <c r="P79" s="33">
        <f ca="1">LARGE(K79:K88,1)</f>
        <v>971</v>
      </c>
      <c r="Q79" s="33">
        <f ca="1">VLOOKUP(1,O79:P88,2,FALSE)</f>
        <v>759</v>
      </c>
      <c r="R79" s="33">
        <f ca="1">IF(L89&gt;0,Q79,I79)</f>
        <v>971</v>
      </c>
      <c r="S79" s="1"/>
      <c r="T79" s="125">
        <f ca="1">IF($E$1=1,R79,K79)</f>
        <v>971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31" customFormat="1">
      <c r="A80" s="60" t="s">
        <v>2247</v>
      </c>
      <c r="B80" s="231"/>
      <c r="C80" s="1"/>
      <c r="D80" s="1"/>
      <c r="E80" s="1">
        <v>2</v>
      </c>
      <c r="F80" s="1">
        <f>F77</f>
        <v>3</v>
      </c>
      <c r="G80" s="27" t="str">
        <f t="shared" ref="G80:G88" ca="1" si="81">IF(RIGHT(A80,F80)="0",INT(RAND()*9+1),RIGHT(A80,F80))</f>
        <v>315</v>
      </c>
      <c r="H80" s="27" t="str">
        <f ca="1">IF(LEFT(G80,1)="0",LEFT(G85,1)&amp;RIGHT(G80,LEN(G80)-1),IF(VALUE(G80)=10,VALUE("1"&amp;RIGHT(G85)),G80))</f>
        <v>315</v>
      </c>
      <c r="I80" s="131">
        <f ca="1">H80*1</f>
        <v>315</v>
      </c>
      <c r="J80" s="119">
        <f ca="1">J79+I80</f>
        <v>1286</v>
      </c>
      <c r="K80" s="121">
        <f t="shared" ref="K80:K88" ca="1" si="82">ABS(I80)</f>
        <v>315</v>
      </c>
      <c r="L80" s="34">
        <f t="shared" ref="L80:L88" ca="1" si="83">IF(J80&lt;0,-1,1)</f>
        <v>1</v>
      </c>
      <c r="M80" s="34" t="str">
        <f t="shared" ref="M80:M88" ca="1" si="84">IF(I80&lt;0,E80,"")</f>
        <v/>
      </c>
      <c r="N80" s="34">
        <f t="shared" ref="N80:N88" ca="1" si="85">IF(I80&gt;0,E80,"")</f>
        <v>2</v>
      </c>
      <c r="O80" s="34">
        <f ca="1">SMALL(N79:N88,3)</f>
        <v>3</v>
      </c>
      <c r="P80" s="33">
        <f ca="1">LARGE(K79:K88,2)</f>
        <v>860</v>
      </c>
      <c r="Q80" s="33">
        <f ca="1">VLOOKUP(2,O79:P88,2,FALSE)</f>
        <v>971</v>
      </c>
      <c r="R80" s="33">
        <f ca="1">IF(L89&gt;0,Q80,I80)</f>
        <v>315</v>
      </c>
      <c r="S80" s="1"/>
      <c r="T80" s="125">
        <f ca="1">IF($E$1=1,R80,K80)</f>
        <v>315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31" customFormat="1">
      <c r="A81" s="60" t="s">
        <v>2248</v>
      </c>
      <c r="B81" s="231"/>
      <c r="C81" s="1"/>
      <c r="D81" s="1"/>
      <c r="E81" s="1">
        <v>3</v>
      </c>
      <c r="F81" s="1">
        <f>F77</f>
        <v>3</v>
      </c>
      <c r="G81" s="27" t="str">
        <f t="shared" ca="1" si="81"/>
        <v>648</v>
      </c>
      <c r="H81" s="27" t="str">
        <f ca="1">IF(LEFT(G81,1)="0",LEFT(G85,1)&amp;RIGHT(G81,LEN(G81)-1),IF(VALUE(G81)=10,VALUE("1"&amp;RIGHT(G85)),G81))</f>
        <v>648</v>
      </c>
      <c r="I81" s="131">
        <f ca="1">IF(OR(C79=1,C79=2),H81*-1,H81*1)</f>
        <v>648</v>
      </c>
      <c r="J81" s="119">
        <f t="shared" ref="J81:J88" ca="1" si="86">J80+I81</f>
        <v>1934</v>
      </c>
      <c r="K81" s="121">
        <f t="shared" ca="1" si="82"/>
        <v>648</v>
      </c>
      <c r="L81" s="34">
        <f t="shared" ca="1" si="83"/>
        <v>1</v>
      </c>
      <c r="M81" s="34" t="str">
        <f t="shared" ca="1" si="84"/>
        <v/>
      </c>
      <c r="N81" s="34">
        <f t="shared" ca="1" si="85"/>
        <v>3</v>
      </c>
      <c r="O81" s="34">
        <f ca="1">SMALL(N79:N88,1)</f>
        <v>1</v>
      </c>
      <c r="P81" s="33">
        <f ca="1">LARGE(K79:K88,3)</f>
        <v>759</v>
      </c>
      <c r="Q81" s="33">
        <f ca="1">VLOOKUP(3,O79:P88,2,FALSE)</f>
        <v>860</v>
      </c>
      <c r="R81" s="33">
        <f ca="1">IF(L89&gt;0,Q81,I81)</f>
        <v>648</v>
      </c>
      <c r="S81" s="1"/>
      <c r="T81" s="125">
        <f t="shared" ref="T81:T88" ca="1" si="87">IF($E$1=1,R81,K81)</f>
        <v>648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31" customFormat="1">
      <c r="A82" s="60" t="s">
        <v>2249</v>
      </c>
      <c r="B82" s="231"/>
      <c r="C82" s="1"/>
      <c r="D82" s="1"/>
      <c r="E82" s="1">
        <v>4</v>
      </c>
      <c r="F82" s="1">
        <f>F77</f>
        <v>3</v>
      </c>
      <c r="G82" s="27" t="str">
        <f t="shared" ca="1" si="81"/>
        <v>860</v>
      </c>
      <c r="H82" s="27" t="str">
        <f ca="1">IF(LEFT(G82,1)="0",LEFT(G85,1)&amp;RIGHT(G82,LEN(G82)-1),IF(VALUE(G82)=10,VALUE("1"&amp;RIGHT(G85)),G82))</f>
        <v>860</v>
      </c>
      <c r="I82" s="131">
        <f ca="1">IF(AND(C79&gt;=1,C79&lt;=5),H82*-1,H82*1)</f>
        <v>860</v>
      </c>
      <c r="J82" s="119">
        <f t="shared" ca="1" si="86"/>
        <v>2794</v>
      </c>
      <c r="K82" s="121">
        <f t="shared" ca="1" si="82"/>
        <v>860</v>
      </c>
      <c r="L82" s="34">
        <f t="shared" ca="1" si="83"/>
        <v>1</v>
      </c>
      <c r="M82" s="34" t="str">
        <f t="shared" ca="1" si="84"/>
        <v/>
      </c>
      <c r="N82" s="34">
        <f t="shared" ca="1" si="85"/>
        <v>4</v>
      </c>
      <c r="O82" s="34">
        <f ca="1">SMALL(N79:N88,5)</f>
        <v>5</v>
      </c>
      <c r="P82" s="33">
        <f ca="1">LARGE(K79:K88,4)</f>
        <v>648</v>
      </c>
      <c r="Q82" s="33">
        <f ca="1">VLOOKUP(4,O79:P88,2,FALSE)</f>
        <v>576</v>
      </c>
      <c r="R82" s="33">
        <f ca="1">IF(L89&gt;0,Q82,I82)</f>
        <v>860</v>
      </c>
      <c r="S82" s="1"/>
      <c r="T82" s="125">
        <f t="shared" ca="1" si="87"/>
        <v>860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31" customFormat="1">
      <c r="A83" s="60" t="s">
        <v>2250</v>
      </c>
      <c r="B83" s="231"/>
      <c r="C83" s="1"/>
      <c r="D83" s="1"/>
      <c r="E83" s="1">
        <v>5</v>
      </c>
      <c r="F83" s="1">
        <f>F77</f>
        <v>3</v>
      </c>
      <c r="G83" s="27" t="str">
        <f t="shared" ca="1" si="81"/>
        <v>759</v>
      </c>
      <c r="H83" s="27" t="str">
        <f ca="1">IF(LEFT(G83,1)="0",LEFT(G79,1)&amp;RIGHT(G83,LEN(G83)-1),IF(VALUE(G83)=10,VALUE("1"&amp;RIGHT(G79)),G83))</f>
        <v>759</v>
      </c>
      <c r="I83" s="131">
        <f ca="1">IF(AND(C79&gt;=3,C79&lt;=7),H83*-1,H83*1)</f>
        <v>759</v>
      </c>
      <c r="J83" s="119">
        <f t="shared" ca="1" si="86"/>
        <v>3553</v>
      </c>
      <c r="K83" s="121">
        <f t="shared" ca="1" si="82"/>
        <v>759</v>
      </c>
      <c r="L83" s="34">
        <f t="shared" ca="1" si="83"/>
        <v>1</v>
      </c>
      <c r="M83" s="34" t="str">
        <f t="shared" ca="1" si="84"/>
        <v/>
      </c>
      <c r="N83" s="34">
        <f t="shared" ca="1" si="85"/>
        <v>5</v>
      </c>
      <c r="O83" s="34">
        <f ca="1">SMALL(N79:N88,4)</f>
        <v>4</v>
      </c>
      <c r="P83" s="33">
        <f ca="1">LARGE(K79:K88,5)</f>
        <v>576</v>
      </c>
      <c r="Q83" s="33">
        <f ca="1">VLOOKUP(5,O79:P88,2,FALSE)</f>
        <v>648</v>
      </c>
      <c r="R83" s="33">
        <f ca="1">IF(L89&gt;0,Q83,I83)</f>
        <v>759</v>
      </c>
      <c r="S83" s="1"/>
      <c r="T83" s="125">
        <f t="shared" ca="1" si="87"/>
        <v>759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31" customFormat="1">
      <c r="A84" s="60" t="s">
        <v>2251</v>
      </c>
      <c r="B84" s="231"/>
      <c r="C84" s="1"/>
      <c r="D84" s="1"/>
      <c r="E84" s="1">
        <v>6</v>
      </c>
      <c r="F84" s="1">
        <f>F77</f>
        <v>3</v>
      </c>
      <c r="G84" s="27" t="str">
        <f t="shared" ca="1" si="81"/>
        <v>426</v>
      </c>
      <c r="H84" s="27" t="str">
        <f ca="1">IF(LEFT(G84,1)="0",LEFT(G79,1)&amp;RIGHT(G84,LEN(G84)-1),IF(VALUE(G84)=10,VALUE("1"&amp;RIGHT(G79)),G84))</f>
        <v>426</v>
      </c>
      <c r="I84" s="131">
        <f ca="1">IF(AND(C79&gt;=6,C79&lt;=8),H84*-1,H84*1)</f>
        <v>426</v>
      </c>
      <c r="J84" s="119">
        <f t="shared" ca="1" si="86"/>
        <v>3979</v>
      </c>
      <c r="K84" s="121">
        <f t="shared" ca="1" si="82"/>
        <v>426</v>
      </c>
      <c r="L84" s="34">
        <f t="shared" ca="1" si="83"/>
        <v>1</v>
      </c>
      <c r="M84" s="34" t="str">
        <f t="shared" ca="1" si="84"/>
        <v/>
      </c>
      <c r="N84" s="34">
        <f t="shared" ca="1" si="85"/>
        <v>6</v>
      </c>
      <c r="O84" s="34" t="e">
        <f ca="1">SMALL(M79:M88,2)</f>
        <v>#NUM!</v>
      </c>
      <c r="P84" s="33">
        <f ca="1">LARGE(K79:K88,6)*-1</f>
        <v>-537</v>
      </c>
      <c r="Q84" s="33">
        <f ca="1">VLOOKUP(6,O79:P88,2,FALSE)</f>
        <v>315</v>
      </c>
      <c r="R84" s="33">
        <f ca="1">IF(L89&gt;0,Q84,I84)</f>
        <v>426</v>
      </c>
      <c r="S84" s="1"/>
      <c r="T84" s="125">
        <f t="shared" ca="1" si="87"/>
        <v>426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31" customFormat="1">
      <c r="A85" s="60" t="s">
        <v>2252</v>
      </c>
      <c r="B85" s="231"/>
      <c r="C85" s="1"/>
      <c r="D85" s="1"/>
      <c r="E85" s="1">
        <v>7</v>
      </c>
      <c r="F85" s="1">
        <f>F77</f>
        <v>3</v>
      </c>
      <c r="G85" s="27" t="str">
        <f t="shared" ca="1" si="81"/>
        <v>204</v>
      </c>
      <c r="H85" s="27" t="str">
        <f ca="1">IF(LEFT(G85,1)="0",LEFT(G79,1)&amp;RIGHT(G85,LEN(G85)-1),IF(VALUE(G85)=10,VALUE("1"&amp;RIGHT(G79)),G85))</f>
        <v>204</v>
      </c>
      <c r="I85" s="131">
        <f ca="1">IF(OR(C79=1,C79=3,C79=8),H85*-1,H85*1)</f>
        <v>204</v>
      </c>
      <c r="J85" s="119">
        <f t="shared" ca="1" si="86"/>
        <v>4183</v>
      </c>
      <c r="K85" s="121">
        <f t="shared" ca="1" si="82"/>
        <v>204</v>
      </c>
      <c r="L85" s="34">
        <f t="shared" ca="1" si="83"/>
        <v>1</v>
      </c>
      <c r="M85" s="34" t="str">
        <f t="shared" ca="1" si="84"/>
        <v/>
      </c>
      <c r="N85" s="34">
        <f t="shared" ca="1" si="85"/>
        <v>7</v>
      </c>
      <c r="O85" s="34">
        <f ca="1">SMALL(N79:N88,7)</f>
        <v>7</v>
      </c>
      <c r="P85" s="33">
        <f ca="1">LARGE(K79:K88,7)*1</f>
        <v>482</v>
      </c>
      <c r="Q85" s="33">
        <f ca="1">VLOOKUP(7,O79:P88,2,FALSE)</f>
        <v>482</v>
      </c>
      <c r="R85" s="33">
        <f ca="1">IF(L89&gt;0,Q85,I85)</f>
        <v>204</v>
      </c>
      <c r="S85" s="1"/>
      <c r="T85" s="125">
        <f t="shared" ca="1" si="87"/>
        <v>204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s="31" customFormat="1">
      <c r="A86" s="60" t="s">
        <v>2253</v>
      </c>
      <c r="B86" s="231"/>
      <c r="C86" s="1"/>
      <c r="D86" s="1"/>
      <c r="E86" s="1">
        <v>8</v>
      </c>
      <c r="F86" s="1">
        <f>F77</f>
        <v>3</v>
      </c>
      <c r="G86" s="27" t="str">
        <f ca="1">IF(LEFT(A86,F86)="0",INT(RAND()*9+1),LEFT(A86,F86))</f>
        <v>576</v>
      </c>
      <c r="H86" s="27" t="str">
        <f ca="1">IF(LEFT(G86,1)="0",INT(RAND()*9+1)&amp;RIGHT(G86,LEN(G86)-1),IF(VALUE(G86)=10,VALUE("1"&amp;RIGHT(G79)),G86))</f>
        <v>576</v>
      </c>
      <c r="I86" s="131">
        <f ca="1">IF(OR(C79=1,C79=2,C79=3,C79=4,C79=6),H86*-1,H86*1)</f>
        <v>576</v>
      </c>
      <c r="J86" s="119">
        <f t="shared" ca="1" si="86"/>
        <v>4759</v>
      </c>
      <c r="K86" s="121">
        <f t="shared" ca="1" si="82"/>
        <v>576</v>
      </c>
      <c r="L86" s="34">
        <f t="shared" ca="1" si="83"/>
        <v>1</v>
      </c>
      <c r="M86" s="34" t="str">
        <f t="shared" ca="1" si="84"/>
        <v/>
      </c>
      <c r="N86" s="34">
        <f t="shared" ca="1" si="85"/>
        <v>8</v>
      </c>
      <c r="O86" s="34" t="e">
        <f ca="1">SMALL(M79:M88,3)</f>
        <v>#NUM!</v>
      </c>
      <c r="P86" s="33">
        <f ca="1">LARGE(K79:K88,8)*-1</f>
        <v>-426</v>
      </c>
      <c r="Q86" s="33" t="e">
        <f ca="1">VLOOKUP(8,O79:P88,2,FALSE)</f>
        <v>#N/A</v>
      </c>
      <c r="R86" s="33">
        <f ca="1">IF(L89&gt;0,Q86,I86)</f>
        <v>576</v>
      </c>
      <c r="S86" s="1"/>
      <c r="T86" s="125">
        <f t="shared" ca="1" si="87"/>
        <v>576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s="31" customFormat="1">
      <c r="A87" s="60" t="s">
        <v>2254</v>
      </c>
      <c r="B87" s="231"/>
      <c r="C87" s="1"/>
      <c r="D87" s="1"/>
      <c r="E87" s="1">
        <v>9</v>
      </c>
      <c r="F87" s="1">
        <f>F77</f>
        <v>3</v>
      </c>
      <c r="G87" s="27" t="str">
        <f t="shared" ca="1" si="81"/>
        <v>537</v>
      </c>
      <c r="H87" s="27" t="str">
        <f ca="1">IF(LEFT(G87,1)="0",INT(RAND()*9+1)&amp;RIGHT(G87,LEN(G87)-1),IF(VALUE(G87)=10,VALUE("1"&amp;RIGHT(G79)),G87))</f>
        <v>537</v>
      </c>
      <c r="I87" s="131">
        <f ca="1">IF(OR(C79=2,C79=4,C79=5,C79=6,C79=7,C79=8),H87*-1,H87*1)</f>
        <v>537</v>
      </c>
      <c r="J87" s="119">
        <f t="shared" ca="1" si="86"/>
        <v>5296</v>
      </c>
      <c r="K87" s="121">
        <f t="shared" ca="1" si="82"/>
        <v>537</v>
      </c>
      <c r="L87" s="34">
        <f t="shared" ca="1" si="83"/>
        <v>1</v>
      </c>
      <c r="M87" s="34" t="str">
        <f t="shared" ca="1" si="84"/>
        <v/>
      </c>
      <c r="N87" s="34">
        <f t="shared" ca="1" si="85"/>
        <v>9</v>
      </c>
      <c r="O87" s="34">
        <f ca="1">SMALL(N79:N88,6)</f>
        <v>6</v>
      </c>
      <c r="P87" s="33">
        <f ca="1">LARGE(K79:K88,9)</f>
        <v>315</v>
      </c>
      <c r="Q87" s="33" t="e">
        <f ca="1">VLOOKUP(9,O79:P88,2,FALSE)</f>
        <v>#N/A</v>
      </c>
      <c r="R87" s="33">
        <f ca="1">IF(L89&gt;0,Q87,I87)</f>
        <v>537</v>
      </c>
      <c r="S87" s="1"/>
      <c r="T87" s="125">
        <f t="shared" ca="1" si="87"/>
        <v>537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s="31" customFormat="1">
      <c r="A88" s="60" t="s">
        <v>2255</v>
      </c>
      <c r="B88" s="231"/>
      <c r="C88" s="1"/>
      <c r="D88" s="1"/>
      <c r="E88" s="1">
        <v>10</v>
      </c>
      <c r="F88" s="1">
        <f>F77</f>
        <v>3</v>
      </c>
      <c r="G88" s="27" t="str">
        <f t="shared" ca="1" si="81"/>
        <v>082</v>
      </c>
      <c r="H88" s="27" t="str">
        <f ca="1">IF(LEFT(G88,1)="0",INT(RAND()*9+1)&amp;RIGHT(G88,LEN(G88)-1),IF(VALUE(G88)=10,VALUE("1"&amp;RIGHT(G79)),G88))</f>
        <v>482</v>
      </c>
      <c r="I88" s="131">
        <f ca="1">IF(OR(C79=5,C79=7,C79=8),H88*-1,H88*1)</f>
        <v>482</v>
      </c>
      <c r="J88" s="119">
        <f t="shared" ca="1" si="86"/>
        <v>5778</v>
      </c>
      <c r="K88" s="121">
        <f t="shared" ca="1" si="82"/>
        <v>482</v>
      </c>
      <c r="L88" s="34">
        <f t="shared" ca="1" si="83"/>
        <v>1</v>
      </c>
      <c r="M88" s="34" t="str">
        <f t="shared" ca="1" si="84"/>
        <v/>
      </c>
      <c r="N88" s="34">
        <f t="shared" ca="1" si="85"/>
        <v>10</v>
      </c>
      <c r="O88" s="34" t="e">
        <f ca="1">SMALL(M79:M88,1)</f>
        <v>#NUM!</v>
      </c>
      <c r="P88" s="33">
        <f ca="1">LARGE(K79:K88,10)*-1</f>
        <v>-204</v>
      </c>
      <c r="Q88" s="33" t="e">
        <f ca="1">VLOOKUP(10,O79:P88,2,FALSE)</f>
        <v>#N/A</v>
      </c>
      <c r="R88" s="33">
        <f ca="1">IF(L89&gt;0,Q88,I88)</f>
        <v>482</v>
      </c>
      <c r="S88" s="1"/>
      <c r="T88" s="125">
        <f t="shared" ca="1" si="87"/>
        <v>482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s="31" customFormat="1">
      <c r="A89" s="60"/>
      <c r="B89" s="231"/>
      <c r="C89" s="1"/>
      <c r="D89" s="1"/>
      <c r="E89" s="1"/>
      <c r="F89" s="1"/>
      <c r="G89" s="27"/>
      <c r="H89" s="27"/>
      <c r="I89" s="131"/>
      <c r="J89" s="119"/>
      <c r="K89" s="121"/>
      <c r="L89" s="34">
        <f ca="1">COUNTIF(L79:L88,-1)</f>
        <v>0</v>
      </c>
      <c r="M89" s="34"/>
      <c r="N89" s="34"/>
      <c r="O89" s="34"/>
      <c r="P89" s="33"/>
      <c r="Q89" s="33"/>
      <c r="R89" s="33"/>
      <c r="S89" s="1"/>
      <c r="T89" s="12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31" customFormat="1">
      <c r="A90" s="60"/>
      <c r="B90" s="231"/>
      <c r="C90" s="1"/>
      <c r="D90" s="1"/>
      <c r="E90" s="1"/>
      <c r="F90" s="1"/>
      <c r="G90" s="27"/>
      <c r="H90" s="27"/>
      <c r="I90" s="131"/>
      <c r="J90" s="119"/>
      <c r="K90" s="121"/>
      <c r="L90" s="34"/>
      <c r="M90" s="34"/>
      <c r="N90" s="34"/>
      <c r="O90" s="34"/>
      <c r="P90" s="33"/>
      <c r="Q90" s="33"/>
      <c r="R90" s="33"/>
      <c r="S90" s="1"/>
      <c r="T90" s="12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s="31" customFormat="1">
      <c r="A91" s="203" t="s">
        <v>460</v>
      </c>
      <c r="B91" s="231"/>
      <c r="C91" s="1"/>
      <c r="D91" s="1"/>
      <c r="E91" s="1"/>
      <c r="F91" s="1"/>
      <c r="G91" s="27"/>
      <c r="H91" s="27"/>
      <c r="I91" s="131"/>
      <c r="J91" s="119"/>
      <c r="K91" s="121"/>
      <c r="L91" s="34"/>
      <c r="M91" s="34"/>
      <c r="N91" s="34"/>
      <c r="O91" s="34"/>
      <c r="P91" s="33"/>
      <c r="Q91" s="33"/>
      <c r="R91" s="33"/>
      <c r="S91" s="1"/>
      <c r="T91" s="12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s="31" customFormat="1">
      <c r="A92" s="60"/>
      <c r="B92" s="231"/>
      <c r="C92" s="1"/>
      <c r="D92" s="1"/>
      <c r="E92" s="1"/>
      <c r="F92" s="211">
        <v>3</v>
      </c>
      <c r="G92" s="27"/>
      <c r="H92" s="27"/>
      <c r="I92" s="131"/>
      <c r="J92" s="119"/>
      <c r="K92" s="121"/>
      <c r="L92" s="34"/>
      <c r="M92" s="34"/>
      <c r="N92" s="34"/>
      <c r="O92" s="34"/>
      <c r="P92" s="33"/>
      <c r="Q92" s="33"/>
      <c r="R92" s="33"/>
      <c r="S92" s="1"/>
      <c r="T92" s="12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s="31" customFormat="1">
      <c r="A93" s="60" t="s">
        <v>440</v>
      </c>
      <c r="B93" s="231" t="s">
        <v>441</v>
      </c>
      <c r="C93" s="1"/>
      <c r="D93" s="1"/>
      <c r="E93" s="1" t="s">
        <v>396</v>
      </c>
      <c r="F93" s="1" t="s">
        <v>444</v>
      </c>
      <c r="G93" s="27" t="s">
        <v>337</v>
      </c>
      <c r="H93" s="27" t="s">
        <v>338</v>
      </c>
      <c r="I93" s="131"/>
      <c r="J93" s="119" t="s">
        <v>1447</v>
      </c>
      <c r="K93" s="121"/>
      <c r="L93" s="34"/>
      <c r="M93" s="34"/>
      <c r="N93" s="34"/>
      <c r="O93" s="34"/>
      <c r="P93" s="33"/>
      <c r="Q93" s="33"/>
      <c r="R93" s="33" t="s">
        <v>1449</v>
      </c>
      <c r="S93" s="27"/>
      <c r="T93" s="12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31" customFormat="1">
      <c r="A94" s="60" t="s">
        <v>2256</v>
      </c>
      <c r="B94" s="231"/>
      <c r="C94" s="126">
        <f ca="1">INT(RAND()*32)+1</f>
        <v>11</v>
      </c>
      <c r="D94" s="1"/>
      <c r="E94" s="1">
        <v>1</v>
      </c>
      <c r="F94" s="1">
        <f>F92</f>
        <v>3</v>
      </c>
      <c r="G94" s="27" t="str">
        <f ca="1">IF(RIGHT(A94,F94)="0",INT(RAND()*9+1),RIGHT(A94,F94))</f>
        <v>501</v>
      </c>
      <c r="H94" s="27" t="str">
        <f ca="1">IF(LEFT(G94,1)="0",LEFT(G100,1)&amp;RIGHT(G94,LEN(G94)-1),IF(VALUE(G94)=10,VALUE("1"&amp;RIGHT(G100)),G94))</f>
        <v>501</v>
      </c>
      <c r="I94" s="131">
        <f ca="1">H94*1</f>
        <v>501</v>
      </c>
      <c r="J94" s="119">
        <f ca="1">I94</f>
        <v>501</v>
      </c>
      <c r="K94" s="121">
        <f ca="1">ABS(I94)</f>
        <v>501</v>
      </c>
      <c r="L94" s="34">
        <f ca="1">IF(J94&lt;0,-1,1)</f>
        <v>1</v>
      </c>
      <c r="M94" s="34" t="str">
        <f ca="1">IF(I94&lt;0,E94,"")</f>
        <v/>
      </c>
      <c r="N94" s="34">
        <f ca="1">IF(I94&gt;0,E94,"")</f>
        <v>1</v>
      </c>
      <c r="O94" s="34">
        <f ca="1">SMALL(N94:N103,2)</f>
        <v>2</v>
      </c>
      <c r="P94" s="33">
        <f ca="1">LARGE(K94:K103,1)</f>
        <v>945</v>
      </c>
      <c r="Q94" s="33">
        <f ca="1">VLOOKUP(1,O94:P103,2,FALSE)</f>
        <v>612</v>
      </c>
      <c r="R94" s="33">
        <f ca="1">IF(L104&gt;0,Q94,I94)</f>
        <v>501</v>
      </c>
      <c r="S94" s="1"/>
      <c r="T94" s="125">
        <f ca="1">IF($E$1=1,R94,K94)</f>
        <v>501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31" customFormat="1">
      <c r="A95" s="60" t="s">
        <v>2257</v>
      </c>
      <c r="B95" s="231"/>
      <c r="C95" s="1"/>
      <c r="D95" s="1"/>
      <c r="E95" s="1">
        <v>2</v>
      </c>
      <c r="F95" s="1">
        <f>F92</f>
        <v>3</v>
      </c>
      <c r="G95" s="27" t="str">
        <f t="shared" ref="G95:G102" ca="1" si="88">IF(RIGHT(A95,F95)="0",INT(RAND()*9+1),RIGHT(A95,F95))</f>
        <v>056</v>
      </c>
      <c r="H95" s="27" t="str">
        <f ca="1">IF(LEFT(G95,1)="0",LEFT(G100,1)&amp;RIGHT(G95,LEN(G95)-1),IF(VALUE(G95)=10,VALUE("1"&amp;RIGHT(G100)),G95))</f>
        <v>456</v>
      </c>
      <c r="I95" s="131">
        <f ca="1">IF(C94&lt;=6,H95*-1,H95*1)</f>
        <v>456</v>
      </c>
      <c r="J95" s="119">
        <f ca="1">J94+I95</f>
        <v>957</v>
      </c>
      <c r="K95" s="121">
        <f t="shared" ref="K95:K103" ca="1" si="89">ABS(I95)</f>
        <v>456</v>
      </c>
      <c r="L95" s="34">
        <f t="shared" ref="L95:L103" ca="1" si="90">IF(J95&lt;0,-1,1)</f>
        <v>1</v>
      </c>
      <c r="M95" s="34" t="str">
        <f t="shared" ref="M95:M103" ca="1" si="91">IF(I95&lt;0,E95,"")</f>
        <v/>
      </c>
      <c r="N95" s="34">
        <f t="shared" ref="N95:N103" ca="1" si="92">IF(I95&gt;0,E95,"")</f>
        <v>2</v>
      </c>
      <c r="O95" s="34">
        <f ca="1">SMALL(N94:N103,3)</f>
        <v>4</v>
      </c>
      <c r="P95" s="33">
        <f ca="1">LARGE(K94:K103,2)</f>
        <v>723</v>
      </c>
      <c r="Q95" s="33">
        <f ca="1">VLOOKUP(2,O94:P103,2,FALSE)</f>
        <v>945</v>
      </c>
      <c r="R95" s="33">
        <f ca="1">IF(L104&gt;0,Q95,I95)</f>
        <v>456</v>
      </c>
      <c r="S95" s="1"/>
      <c r="T95" s="125">
        <f ca="1">IF($E$1=1,R95,K95)</f>
        <v>456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31" customFormat="1">
      <c r="A96" s="60" t="s">
        <v>2258</v>
      </c>
      <c r="B96" s="231"/>
      <c r="C96" s="1"/>
      <c r="D96" s="1"/>
      <c r="E96" s="1">
        <v>3</v>
      </c>
      <c r="F96" s="1">
        <f>F92</f>
        <v>3</v>
      </c>
      <c r="G96" s="27" t="str">
        <f t="shared" ca="1" si="88"/>
        <v>612</v>
      </c>
      <c r="H96" s="27" t="str">
        <f ca="1">IF(LEFT(G96,1)="0",LEFT(G100,1)&amp;RIGHT(G96,LEN(G96)-1),IF(VALUE(G96)=10,VALUE("1"&amp;RIGHT(G100)),G96))</f>
        <v>612</v>
      </c>
      <c r="I96" s="131">
        <f ca="1">IF(AND(C94&gt;=6,C94&lt;=21),H96*-1,H96*1)</f>
        <v>-612</v>
      </c>
      <c r="J96" s="119">
        <f t="shared" ref="J96:J103" ca="1" si="93">J95+I96</f>
        <v>345</v>
      </c>
      <c r="K96" s="121">
        <f t="shared" ca="1" si="89"/>
        <v>612</v>
      </c>
      <c r="L96" s="34">
        <f t="shared" ca="1" si="90"/>
        <v>1</v>
      </c>
      <c r="M96" s="34">
        <f t="shared" ca="1" si="91"/>
        <v>3</v>
      </c>
      <c r="N96" s="34" t="str">
        <f t="shared" ca="1" si="92"/>
        <v/>
      </c>
      <c r="O96" s="34">
        <f ca="1">SMALL(N94:N103,1)</f>
        <v>1</v>
      </c>
      <c r="P96" s="33">
        <f ca="1">LARGE(K94:K103,3)</f>
        <v>612</v>
      </c>
      <c r="Q96" s="33">
        <f ca="1">VLOOKUP(3,O94:P103,2,FALSE)</f>
        <v>-167</v>
      </c>
      <c r="R96" s="33">
        <f ca="1">IF(L104&gt;0,Q96,I96)</f>
        <v>-612</v>
      </c>
      <c r="S96" s="1"/>
      <c r="T96" s="125">
        <f t="shared" ref="T96:T103" ca="1" si="94">IF($E$1=1,R96,K96)</f>
        <v>-612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31" customFormat="1">
      <c r="A97" s="60" t="s">
        <v>2259</v>
      </c>
      <c r="B97" s="231"/>
      <c r="C97" s="1"/>
      <c r="D97" s="1"/>
      <c r="E97" s="1">
        <v>4</v>
      </c>
      <c r="F97" s="1">
        <f>F92</f>
        <v>3</v>
      </c>
      <c r="G97" s="27" t="str">
        <f t="shared" ca="1" si="88"/>
        <v>945</v>
      </c>
      <c r="H97" s="27" t="str">
        <f ca="1">IF(LEFT(G97,1)="0",LEFT(G100,1)&amp;RIGHT(G97,LEN(G97)-1),IF(VALUE(G97)=10,VALUE("1"&amp;RIGHT(G100)),G97))</f>
        <v>945</v>
      </c>
      <c r="I97" s="131">
        <f ca="1">IF(OR(C94=7,C94=8,C94=9,C94=10,C94=22,C94=23,C94=24,C94=25,C94=26,C94=27,C94=28,C94=29,C94=30),H97*-1,H97*1)</f>
        <v>945</v>
      </c>
      <c r="J97" s="119">
        <f t="shared" ca="1" si="93"/>
        <v>1290</v>
      </c>
      <c r="K97" s="121">
        <f t="shared" ca="1" si="89"/>
        <v>945</v>
      </c>
      <c r="L97" s="34">
        <f t="shared" ca="1" si="90"/>
        <v>1</v>
      </c>
      <c r="M97" s="34" t="str">
        <f t="shared" ca="1" si="91"/>
        <v/>
      </c>
      <c r="N97" s="34">
        <f t="shared" ca="1" si="92"/>
        <v>4</v>
      </c>
      <c r="O97" s="34">
        <f ca="1">SMALL(N94:N103,5)</f>
        <v>9</v>
      </c>
      <c r="P97" s="33">
        <f ca="1">LARGE(K94:K103,4)</f>
        <v>560</v>
      </c>
      <c r="Q97" s="33">
        <f ca="1">VLOOKUP(4,O94:P103,2,FALSE)</f>
        <v>723</v>
      </c>
      <c r="R97" s="33">
        <f ca="1">IF(L104&gt;0,Q97,I97)</f>
        <v>945</v>
      </c>
      <c r="S97" s="1"/>
      <c r="T97" s="125">
        <f t="shared" ca="1" si="94"/>
        <v>945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31" customFormat="1">
      <c r="A98" s="60" t="s">
        <v>2260</v>
      </c>
      <c r="B98" s="231"/>
      <c r="C98" s="1"/>
      <c r="D98" s="1"/>
      <c r="E98" s="1">
        <v>5</v>
      </c>
      <c r="F98" s="1">
        <f>F92</f>
        <v>3</v>
      </c>
      <c r="G98" s="27" t="str">
        <f t="shared" ca="1" si="88"/>
        <v>167</v>
      </c>
      <c r="H98" s="27" t="str">
        <f ca="1">IF(LEFT(G98,1)="0",LEFT(G94,1)&amp;RIGHT(G98,LEN(G98)-1),IF(VALUE(G98)=10,VALUE("1"&amp;RIGHT(G94)),G98))</f>
        <v>167</v>
      </c>
      <c r="I98" s="131">
        <f ca="1">IF(OR(C94=1,C94=2,C94=11,C94=12,C94=13,C94=14,C94=15,C94=22,C94=23,C94=24,C94=31,C94=32),H98*-1,H98*1)</f>
        <v>-167</v>
      </c>
      <c r="J98" s="119">
        <f t="shared" ca="1" si="93"/>
        <v>1123</v>
      </c>
      <c r="K98" s="121">
        <f t="shared" ca="1" si="89"/>
        <v>167</v>
      </c>
      <c r="L98" s="34">
        <f t="shared" ca="1" si="90"/>
        <v>1</v>
      </c>
      <c r="M98" s="34">
        <f t="shared" ca="1" si="91"/>
        <v>5</v>
      </c>
      <c r="N98" s="34" t="str">
        <f t="shared" ca="1" si="92"/>
        <v/>
      </c>
      <c r="O98" s="34">
        <f ca="1">SMALL(N94:N103,4)</f>
        <v>6</v>
      </c>
      <c r="P98" s="33">
        <f ca="1">LARGE(K94:K103,5)</f>
        <v>501</v>
      </c>
      <c r="Q98" s="33">
        <f ca="1">VLOOKUP(5,O94:P103,2,FALSE)</f>
        <v>-490</v>
      </c>
      <c r="R98" s="33">
        <f ca="1">IF(L104&gt;0,Q98,I98)</f>
        <v>-167</v>
      </c>
      <c r="S98" s="1"/>
      <c r="T98" s="125">
        <f t="shared" ca="1" si="94"/>
        <v>-167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31" customFormat="1">
      <c r="A99" s="60" t="s">
        <v>2261</v>
      </c>
      <c r="B99" s="231"/>
      <c r="C99" s="1"/>
      <c r="D99" s="1"/>
      <c r="E99" s="1">
        <v>6</v>
      </c>
      <c r="F99" s="1">
        <f>F92</f>
        <v>3</v>
      </c>
      <c r="G99" s="27" t="str">
        <f t="shared" ca="1" si="88"/>
        <v>723</v>
      </c>
      <c r="H99" s="27" t="str">
        <f ca="1">IF(LEFT(G99,1)="0",LEFT(G94,1)&amp;RIGHT(G99,LEN(G99)-1),IF(VALUE(G99)=10,VALUE("1"&amp;RIGHT(G94)),G99))</f>
        <v>723</v>
      </c>
      <c r="I99" s="131">
        <f ca="1">IF(OR(C94&lt;=8,C94=14,C94=15,,C94=16,C94=17,C94=18,C94=19,C94=25,C94=26,C94=27,C94=28),H99*-1,H99*1)</f>
        <v>723</v>
      </c>
      <c r="J99" s="119">
        <f t="shared" ca="1" si="93"/>
        <v>1846</v>
      </c>
      <c r="K99" s="121">
        <f t="shared" ca="1" si="89"/>
        <v>723</v>
      </c>
      <c r="L99" s="34">
        <f t="shared" ca="1" si="90"/>
        <v>1</v>
      </c>
      <c r="M99" s="34" t="str">
        <f t="shared" ca="1" si="91"/>
        <v/>
      </c>
      <c r="N99" s="34">
        <f t="shared" ca="1" si="92"/>
        <v>6</v>
      </c>
      <c r="O99" s="34">
        <f ca="1">SMALL(M94:M103,2)</f>
        <v>5</v>
      </c>
      <c r="P99" s="33">
        <f ca="1">LARGE(K94:K103,6)*-1</f>
        <v>-490</v>
      </c>
      <c r="Q99" s="33">
        <f ca="1">VLOOKUP(6,O94:P103,2,FALSE)</f>
        <v>501</v>
      </c>
      <c r="R99" s="33">
        <f ca="1">IF(L104&gt;0,Q99,I99)</f>
        <v>723</v>
      </c>
      <c r="S99" s="1"/>
      <c r="T99" s="125">
        <f t="shared" ca="1" si="94"/>
        <v>723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31" customFormat="1">
      <c r="A100" s="60" t="s">
        <v>2262</v>
      </c>
      <c r="B100" s="231"/>
      <c r="C100" s="1"/>
      <c r="D100" s="1"/>
      <c r="E100" s="1">
        <v>7</v>
      </c>
      <c r="F100" s="1">
        <f>F92</f>
        <v>3</v>
      </c>
      <c r="G100" s="27" t="str">
        <f t="shared" ca="1" si="88"/>
        <v>490</v>
      </c>
      <c r="H100" s="27" t="str">
        <f ca="1">IF(LEFT(G100,1)="0",LEFT(G94,1)&amp;RIGHT(G100,LEN(G100)-1),IF(VALUE(G100)=10,VALUE("1"&amp;RIGHT(G94)),G100))</f>
        <v>490</v>
      </c>
      <c r="I100" s="131">
        <f ca="1">IF(OR(C94=3,C94=5,C94=9,C94=11,C94=16,C94=17,C94=20,C94=21,C94=22,C94=23,C94=25,C94=26,C94&gt;=29),H100*-1,H100*1)</f>
        <v>-490</v>
      </c>
      <c r="J100" s="119">
        <f t="shared" ca="1" si="93"/>
        <v>1356</v>
      </c>
      <c r="K100" s="121">
        <f t="shared" ca="1" si="89"/>
        <v>490</v>
      </c>
      <c r="L100" s="34">
        <f t="shared" ca="1" si="90"/>
        <v>1</v>
      </c>
      <c r="M100" s="34">
        <f t="shared" ca="1" si="91"/>
        <v>7</v>
      </c>
      <c r="N100" s="34" t="str">
        <f t="shared" ca="1" si="92"/>
        <v/>
      </c>
      <c r="O100" s="34">
        <f ca="1">SMALL(M94:M103,4)</f>
        <v>8</v>
      </c>
      <c r="P100" s="33">
        <f ca="1">LARGE(K94:K103,7)*-1</f>
        <v>-456</v>
      </c>
      <c r="Q100" s="33">
        <f ca="1">VLOOKUP(7,O94:P103,2,FALSE)</f>
        <v>-389</v>
      </c>
      <c r="R100" s="33">
        <f ca="1">IF(L104&gt;0,Q100,I100)</f>
        <v>-490</v>
      </c>
      <c r="S100" s="1"/>
      <c r="T100" s="125">
        <f t="shared" ca="1" si="94"/>
        <v>-490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31" customFormat="1">
      <c r="A101" s="60" t="s">
        <v>2263</v>
      </c>
      <c r="B101" s="231"/>
      <c r="C101" s="1"/>
      <c r="D101" s="1"/>
      <c r="E101" s="1">
        <v>8</v>
      </c>
      <c r="F101" s="1">
        <f>F92</f>
        <v>3</v>
      </c>
      <c r="G101" s="27" t="str">
        <f t="shared" ca="1" si="88"/>
        <v>389</v>
      </c>
      <c r="H101" s="27" t="str">
        <f ca="1">IF(LEFT(G101,1)="0",INT(RAND()*9+1)&amp;RIGHT(G101,LEN(G101)-1),IF(VALUE(G101)=10,VALUE("1"&amp;RIGHT(G94)),G101))</f>
        <v>389</v>
      </c>
      <c r="I101" s="131">
        <f ca="1">IF(OR(C94=1,C94=7,C94=10,C94=11,C94=12,C94=14,C94=18,C94=20,C94=24,C94=27,C94=29,C94=31),H101*-1,H101*1)</f>
        <v>-389</v>
      </c>
      <c r="J101" s="119">
        <f t="shared" ca="1" si="93"/>
        <v>967</v>
      </c>
      <c r="K101" s="121">
        <f t="shared" ca="1" si="89"/>
        <v>389</v>
      </c>
      <c r="L101" s="34">
        <f t="shared" ca="1" si="90"/>
        <v>1</v>
      </c>
      <c r="M101" s="34">
        <f t="shared" ca="1" si="91"/>
        <v>8</v>
      </c>
      <c r="N101" s="34" t="str">
        <f t="shared" ca="1" si="92"/>
        <v/>
      </c>
      <c r="O101" s="34">
        <f ca="1">SMALL(M94:M103,3)</f>
        <v>7</v>
      </c>
      <c r="P101" s="33">
        <f ca="1">LARGE(K94:K103,8)*-1</f>
        <v>-389</v>
      </c>
      <c r="Q101" s="33">
        <f ca="1">VLOOKUP(8,O94:P103,2,FALSE)</f>
        <v>-456</v>
      </c>
      <c r="R101" s="33">
        <f ca="1">IF(L104&gt;0,Q101,I101)</f>
        <v>-389</v>
      </c>
      <c r="S101" s="1"/>
      <c r="T101" s="125">
        <f t="shared" ca="1" si="94"/>
        <v>-389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31" customFormat="1">
      <c r="A102" s="60" t="s">
        <v>2264</v>
      </c>
      <c r="B102" s="231"/>
      <c r="C102" s="1"/>
      <c r="D102" s="1"/>
      <c r="E102" s="1">
        <v>9</v>
      </c>
      <c r="F102" s="1">
        <f>F92</f>
        <v>3</v>
      </c>
      <c r="G102" s="27" t="str">
        <f t="shared" ca="1" si="88"/>
        <v>278</v>
      </c>
      <c r="H102" s="27" t="str">
        <f ca="1">IF(LEFT(G102,1)="0",INT(RAND()*9+1)&amp;RIGHT(G102,LEN(G102)-1),IF(VALUE(G102)=10,VALUE("1"&amp;RIGHT(G94)),G102))</f>
        <v>278</v>
      </c>
      <c r="I102" s="131">
        <f ca="1">IF(OR(C94=4,C94=5,C94=6,C94=8,C94=9,C94=12,C94=13,C94=15,C94=16,C94=18,C94=19,C94=21,C94=22,C94=25,C94=27,C94=28,C94=30,C94=32),H102*-1,H102*1)</f>
        <v>278</v>
      </c>
      <c r="J102" s="119">
        <f t="shared" ca="1" si="93"/>
        <v>1245</v>
      </c>
      <c r="K102" s="121">
        <f t="shared" ca="1" si="89"/>
        <v>278</v>
      </c>
      <c r="L102" s="34">
        <f t="shared" ca="1" si="90"/>
        <v>1</v>
      </c>
      <c r="M102" s="34" t="str">
        <f t="shared" ca="1" si="91"/>
        <v/>
      </c>
      <c r="N102" s="34">
        <f t="shared" ca="1" si="92"/>
        <v>9</v>
      </c>
      <c r="O102" s="34">
        <f ca="1">SMALL(N94:N103,6)</f>
        <v>10</v>
      </c>
      <c r="P102" s="33">
        <f ca="1">LARGE(K94:K103,9)</f>
        <v>278</v>
      </c>
      <c r="Q102" s="33">
        <f ca="1">VLOOKUP(9,O94:P103,2,FALSE)</f>
        <v>560</v>
      </c>
      <c r="R102" s="33">
        <f ca="1">IF(L104&gt;0,Q102,I102)</f>
        <v>278</v>
      </c>
      <c r="S102" s="1"/>
      <c r="T102" s="125">
        <f t="shared" ca="1" si="94"/>
        <v>278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s="31" customFormat="1">
      <c r="A103" s="60" t="s">
        <v>2265</v>
      </c>
      <c r="B103" s="231"/>
      <c r="C103" s="1"/>
      <c r="D103" s="1"/>
      <c r="E103" s="1">
        <v>10</v>
      </c>
      <c r="F103" s="1">
        <f>F92</f>
        <v>3</v>
      </c>
      <c r="G103" s="27" t="str">
        <f ca="1">IF(LEFT(A103,F103)="0",INT(RAND()*9+1),LEFT(A103,F103))</f>
        <v>560</v>
      </c>
      <c r="H103" s="27" t="str">
        <f ca="1">IF(LEFT(G103,1)="0",INT(RAND()*9+1)&amp;RIGHT(G103,LEN(G103)-1),IF(VALUE(G103)=10,VALUE("1"&amp;RIGHT(G94)),G103))</f>
        <v>560</v>
      </c>
      <c r="I103" s="131">
        <f ca="1">IF(OR(C94=2,C94=3,C94=4,C94=10,C94=13,C94=17,C94=19,C94=20,C94=21,C94=23,C94=24,C94=26,C94&gt;=28),H103*-1,H103*1)</f>
        <v>560</v>
      </c>
      <c r="J103" s="119">
        <f t="shared" ca="1" si="93"/>
        <v>1805</v>
      </c>
      <c r="K103" s="121">
        <f t="shared" ca="1" si="89"/>
        <v>560</v>
      </c>
      <c r="L103" s="34">
        <f t="shared" ca="1" si="90"/>
        <v>1</v>
      </c>
      <c r="M103" s="34" t="str">
        <f t="shared" ca="1" si="91"/>
        <v/>
      </c>
      <c r="N103" s="34">
        <f t="shared" ca="1" si="92"/>
        <v>10</v>
      </c>
      <c r="O103" s="34">
        <f ca="1">SMALL(M94:M103,1)</f>
        <v>3</v>
      </c>
      <c r="P103" s="33">
        <f ca="1">LARGE(K94:K103,10)*-1</f>
        <v>-167</v>
      </c>
      <c r="Q103" s="33">
        <f ca="1">VLOOKUP(10,O94:P103,2,FALSE)</f>
        <v>278</v>
      </c>
      <c r="R103" s="33">
        <f ca="1">IF(L104&gt;0,Q103,I103)</f>
        <v>560</v>
      </c>
      <c r="S103" s="1"/>
      <c r="T103" s="125">
        <f t="shared" ca="1" si="94"/>
        <v>560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s="31" customFormat="1">
      <c r="A104" s="60"/>
      <c r="B104" s="231"/>
      <c r="C104" s="1"/>
      <c r="D104" s="1"/>
      <c r="E104" s="1"/>
      <c r="F104" s="1"/>
      <c r="G104" s="27"/>
      <c r="H104" s="27"/>
      <c r="I104" s="131"/>
      <c r="J104" s="119"/>
      <c r="K104" s="121"/>
      <c r="L104" s="34">
        <f ca="1">COUNTIF(L94:L103,-1)</f>
        <v>0</v>
      </c>
      <c r="M104" s="34"/>
      <c r="N104" s="34"/>
      <c r="O104" s="34"/>
      <c r="P104" s="33"/>
      <c r="Q104" s="33"/>
      <c r="R104" s="33"/>
      <c r="S104" s="1"/>
      <c r="T104" s="12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s="31" customFormat="1">
      <c r="A105" s="60"/>
      <c r="B105" s="231"/>
      <c r="C105" s="1"/>
      <c r="D105" s="1"/>
      <c r="E105" s="1"/>
      <c r="F105" s="1"/>
      <c r="G105" s="27"/>
      <c r="H105" s="27"/>
      <c r="I105" s="131"/>
      <c r="J105" s="119"/>
      <c r="K105" s="121"/>
      <c r="L105" s="34"/>
      <c r="M105" s="34"/>
      <c r="N105" s="34"/>
      <c r="O105" s="34"/>
      <c r="P105" s="33"/>
      <c r="Q105" s="33"/>
      <c r="R105" s="33"/>
      <c r="S105" s="1"/>
      <c r="T105" s="12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s="31" customFormat="1">
      <c r="A106" s="203" t="s">
        <v>461</v>
      </c>
      <c r="B106" s="231"/>
      <c r="C106" s="1"/>
      <c r="D106" s="1"/>
      <c r="E106" s="1"/>
      <c r="F106" s="1"/>
      <c r="G106" s="27"/>
      <c r="H106" s="27"/>
      <c r="I106" s="131"/>
      <c r="J106" s="119"/>
      <c r="K106" s="121"/>
      <c r="L106" s="34"/>
      <c r="M106" s="34"/>
      <c r="N106" s="34"/>
      <c r="O106" s="34"/>
      <c r="P106" s="33"/>
      <c r="Q106" s="33"/>
      <c r="R106" s="33"/>
      <c r="S106" s="1"/>
      <c r="T106" s="12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s="31" customFormat="1">
      <c r="A107" s="60"/>
      <c r="B107" s="231"/>
      <c r="C107" s="1"/>
      <c r="D107" s="1"/>
      <c r="E107" s="1"/>
      <c r="F107" s="211">
        <v>4</v>
      </c>
      <c r="G107" s="27"/>
      <c r="H107" s="27"/>
      <c r="I107" s="131"/>
      <c r="J107" s="119"/>
      <c r="K107" s="121"/>
      <c r="L107" s="34"/>
      <c r="M107" s="34"/>
      <c r="N107" s="34"/>
      <c r="O107" s="34"/>
      <c r="P107" s="33"/>
      <c r="Q107" s="33"/>
      <c r="R107" s="33"/>
      <c r="S107" s="1"/>
      <c r="T107" s="12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31" customFormat="1">
      <c r="A108" s="60" t="s">
        <v>440</v>
      </c>
      <c r="B108" s="231" t="s">
        <v>441</v>
      </c>
      <c r="C108" s="1"/>
      <c r="D108" s="1"/>
      <c r="E108" s="1" t="s">
        <v>396</v>
      </c>
      <c r="F108" s="1" t="s">
        <v>444</v>
      </c>
      <c r="G108" s="27" t="s">
        <v>337</v>
      </c>
      <c r="H108" s="27" t="s">
        <v>338</v>
      </c>
      <c r="I108" s="131"/>
      <c r="J108" s="119" t="s">
        <v>1447</v>
      </c>
      <c r="K108" s="121"/>
      <c r="L108" s="34"/>
      <c r="M108" s="34"/>
      <c r="N108" s="34"/>
      <c r="O108" s="34"/>
      <c r="P108" s="33"/>
      <c r="Q108" s="33"/>
      <c r="R108" s="33" t="s">
        <v>1449</v>
      </c>
      <c r="S108" s="27"/>
      <c r="T108" s="12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s="31" customFormat="1">
      <c r="A109" s="60" t="s">
        <v>2266</v>
      </c>
      <c r="B109" s="231"/>
      <c r="C109" s="224">
        <v>0</v>
      </c>
      <c r="D109" s="1"/>
      <c r="E109" s="1">
        <v>1</v>
      </c>
      <c r="F109" s="1">
        <f>F107</f>
        <v>4</v>
      </c>
      <c r="G109" s="27" t="str">
        <f ca="1">IF(RIGHT(A109,F109)="0",INT(RAND()*9+1),RIGHT(A109,F109))</f>
        <v>6425</v>
      </c>
      <c r="H109" s="27" t="str">
        <f ca="1">IF(LEFT(G109,1)="0",LEFT(G115,1)&amp;RIGHT(G109,LEN(G109)-1),IF(VALUE(G109)=10,VALUE("1"&amp;RIGHT(G115)),G109))</f>
        <v>6425</v>
      </c>
      <c r="I109" s="131">
        <f ca="1">H109*1</f>
        <v>6425</v>
      </c>
      <c r="J109" s="119">
        <f ca="1">I109</f>
        <v>6425</v>
      </c>
      <c r="K109" s="121">
        <f ca="1">ABS(I109)</f>
        <v>6425</v>
      </c>
      <c r="L109" s="34">
        <f ca="1">IF(J109&lt;0,-1,1)</f>
        <v>1</v>
      </c>
      <c r="M109" s="34" t="str">
        <f ca="1">IF(I109&lt;0,E109,"")</f>
        <v/>
      </c>
      <c r="N109" s="34">
        <f ca="1">IF(I109&gt;0,E109,"")</f>
        <v>1</v>
      </c>
      <c r="O109" s="34">
        <f ca="1">SMALL(N109:N118,2)</f>
        <v>2</v>
      </c>
      <c r="P109" s="33">
        <f ca="1">LARGE(K109:K118,1)</f>
        <v>9780</v>
      </c>
      <c r="Q109" s="33">
        <f ca="1">VLOOKUP(1,O109:P118,2,FALSE)</f>
        <v>8647</v>
      </c>
      <c r="R109" s="33">
        <f ca="1">IF(L119&gt;0,Q109,I109)</f>
        <v>6425</v>
      </c>
      <c r="S109" s="1"/>
      <c r="T109" s="125">
        <f ca="1">IF($E$1=1,R109,K109)</f>
        <v>6425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s="31" customFormat="1">
      <c r="A110" s="60" t="s">
        <v>2267</v>
      </c>
      <c r="B110" s="231"/>
      <c r="C110" s="224"/>
      <c r="D110" s="1"/>
      <c r="E110" s="1">
        <v>2</v>
      </c>
      <c r="F110" s="1">
        <f>F107</f>
        <v>4</v>
      </c>
      <c r="G110" s="27" t="str">
        <f t="shared" ref="G110:G118" ca="1" si="95">IF(RIGHT(A110,F110)="0",INT(RAND()*9+1),RIGHT(A110,F110))</f>
        <v>4203</v>
      </c>
      <c r="H110" s="27" t="str">
        <f ca="1">IF(LEFT(G110,1)="0",LEFT(G115,1)&amp;RIGHT(G110,LEN(G110)-1),IF(VALUE(G110)=10,VALUE("1"&amp;RIGHT(G115)),G110))</f>
        <v>4203</v>
      </c>
      <c r="I110" s="131">
        <f ca="1">H110*1</f>
        <v>4203</v>
      </c>
      <c r="J110" s="119">
        <f ca="1">J109+I110</f>
        <v>10628</v>
      </c>
      <c r="K110" s="121">
        <f t="shared" ref="K110:K118" ca="1" si="96">ABS(I110)</f>
        <v>4203</v>
      </c>
      <c r="L110" s="34">
        <f t="shared" ref="L110:L118" ca="1" si="97">IF(J110&lt;0,-1,1)</f>
        <v>1</v>
      </c>
      <c r="M110" s="34" t="str">
        <f t="shared" ref="M110:M118" ca="1" si="98">IF(I110&lt;0,E110,"")</f>
        <v/>
      </c>
      <c r="N110" s="34">
        <f t="shared" ref="N110:N118" ca="1" si="99">IF(I110&gt;0,E110,"")</f>
        <v>2</v>
      </c>
      <c r="O110" s="34">
        <f ca="1">SMALL(N109:N118,3)</f>
        <v>3</v>
      </c>
      <c r="P110" s="33">
        <f ca="1">LARGE(K109:K118,2)</f>
        <v>9758</v>
      </c>
      <c r="Q110" s="33">
        <f ca="1">VLOOKUP(2,O109:P118,2,FALSE)</f>
        <v>9780</v>
      </c>
      <c r="R110" s="33">
        <f ca="1">IF(L119&gt;0,Q110,I110)</f>
        <v>4203</v>
      </c>
      <c r="S110" s="1"/>
      <c r="T110" s="125">
        <f ca="1">IF($E$1=1,R110,K110)</f>
        <v>4203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s="31" customFormat="1">
      <c r="A111" s="60" t="s">
        <v>2268</v>
      </c>
      <c r="B111" s="231"/>
      <c r="C111" s="224"/>
      <c r="D111" s="1"/>
      <c r="E111" s="1">
        <v>3</v>
      </c>
      <c r="F111" s="1">
        <f>F107</f>
        <v>4</v>
      </c>
      <c r="G111" s="27" t="str">
        <f t="shared" ca="1" si="95"/>
        <v>2081</v>
      </c>
      <c r="H111" s="27" t="str">
        <f ca="1">IF(LEFT(G111,1)="0",LEFT(G115,1)&amp;RIGHT(G111,LEN(G111)-1),IF(VALUE(G111)=10,VALUE("1"&amp;RIGHT(G115)),G111))</f>
        <v>2081</v>
      </c>
      <c r="I111" s="131">
        <f ca="1">IF(AND(C109&gt;=1,C109&lt;=5),H111*-1,H111*1)</f>
        <v>2081</v>
      </c>
      <c r="J111" s="119">
        <f t="shared" ref="J111:J118" ca="1" si="100">J110+I111</f>
        <v>12709</v>
      </c>
      <c r="K111" s="121">
        <f t="shared" ca="1" si="96"/>
        <v>2081</v>
      </c>
      <c r="L111" s="34">
        <f t="shared" ca="1" si="97"/>
        <v>1</v>
      </c>
      <c r="M111" s="34" t="str">
        <f t="shared" ca="1" si="98"/>
        <v/>
      </c>
      <c r="N111" s="34">
        <f t="shared" ca="1" si="99"/>
        <v>3</v>
      </c>
      <c r="O111" s="34">
        <f ca="1">SMALL(N109:N118,1)</f>
        <v>1</v>
      </c>
      <c r="P111" s="33">
        <f ca="1">LARGE(K109:K118,3)</f>
        <v>8647</v>
      </c>
      <c r="Q111" s="33">
        <f ca="1">VLOOKUP(3,O109:P118,2,FALSE)</f>
        <v>9758</v>
      </c>
      <c r="R111" s="33">
        <f ca="1">IF(L119&gt;0,Q111,I111)</f>
        <v>2081</v>
      </c>
      <c r="S111" s="1"/>
      <c r="T111" s="125">
        <f t="shared" ref="T111:T118" ca="1" si="101">IF($E$1=1,R111,K111)</f>
        <v>2081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s="31" customFormat="1">
      <c r="A112" s="60" t="s">
        <v>2269</v>
      </c>
      <c r="B112" s="231"/>
      <c r="C112" s="224"/>
      <c r="D112" s="1"/>
      <c r="E112" s="1">
        <v>4</v>
      </c>
      <c r="F112" s="1">
        <f>F107</f>
        <v>4</v>
      </c>
      <c r="G112" s="27" t="str">
        <f t="shared" ca="1" si="95"/>
        <v>3192</v>
      </c>
      <c r="H112" s="27" t="str">
        <f ca="1">IF(LEFT(G112,1)="0",LEFT(G115,1)&amp;RIGHT(G112,LEN(G112)-1),IF(VALUE(G112)=10,VALUE("1"&amp;RIGHT(G115)),G112))</f>
        <v>3192</v>
      </c>
      <c r="I112" s="131">
        <f ca="1">IF(C109&gt;=4,H112*-1,H112*1)</f>
        <v>3192</v>
      </c>
      <c r="J112" s="119">
        <f t="shared" ca="1" si="100"/>
        <v>15901</v>
      </c>
      <c r="K112" s="121">
        <f t="shared" ca="1" si="96"/>
        <v>3192</v>
      </c>
      <c r="L112" s="34">
        <f t="shared" ca="1" si="97"/>
        <v>1</v>
      </c>
      <c r="M112" s="34" t="str">
        <f t="shared" ca="1" si="98"/>
        <v/>
      </c>
      <c r="N112" s="34">
        <f t="shared" ca="1" si="99"/>
        <v>4</v>
      </c>
      <c r="O112" s="34">
        <f ca="1">SMALL(N109:N118,5)</f>
        <v>5</v>
      </c>
      <c r="P112" s="33">
        <f ca="1">LARGE(K109:K118,4)</f>
        <v>7536</v>
      </c>
      <c r="Q112" s="33">
        <f ca="1">VLOOKUP(4,O109:P118,2,FALSE)</f>
        <v>6869</v>
      </c>
      <c r="R112" s="33">
        <f ca="1">IF(L119&gt;0,Q112,I112)</f>
        <v>3192</v>
      </c>
      <c r="S112" s="1"/>
      <c r="T112" s="125">
        <f t="shared" ca="1" si="101"/>
        <v>3192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s="31" customFormat="1">
      <c r="A113" s="60" t="s">
        <v>2270</v>
      </c>
      <c r="B113" s="231"/>
      <c r="C113" s="224"/>
      <c r="D113" s="1"/>
      <c r="E113" s="1">
        <v>5</v>
      </c>
      <c r="F113" s="1">
        <f>F107</f>
        <v>4</v>
      </c>
      <c r="G113" s="27" t="str">
        <f t="shared" ca="1" si="95"/>
        <v>9758</v>
      </c>
      <c r="H113" s="27" t="str">
        <f ca="1">IF(LEFT(G113,1)="0",LEFT(G109,1)&amp;RIGHT(G113,LEN(G113)-1),IF(VALUE(G113)=10,VALUE("1"&amp;RIGHT(G109)),G113))</f>
        <v>9758</v>
      </c>
      <c r="I113" s="131">
        <f ca="1">IF(OR(C109=1,C109=2,C109=7),H113*-1,H113*1)</f>
        <v>9758</v>
      </c>
      <c r="J113" s="119">
        <f t="shared" ca="1" si="100"/>
        <v>25659</v>
      </c>
      <c r="K113" s="121">
        <f t="shared" ca="1" si="96"/>
        <v>9758</v>
      </c>
      <c r="L113" s="34">
        <f t="shared" ca="1" si="97"/>
        <v>1</v>
      </c>
      <c r="M113" s="34" t="str">
        <f t="shared" ca="1" si="98"/>
        <v/>
      </c>
      <c r="N113" s="34">
        <f t="shared" ca="1" si="99"/>
        <v>5</v>
      </c>
      <c r="O113" s="34">
        <f ca="1">SMALL(N109:N118,4)</f>
        <v>4</v>
      </c>
      <c r="P113" s="33">
        <f ca="1">LARGE(K109:K118,5)</f>
        <v>6869</v>
      </c>
      <c r="Q113" s="33">
        <f ca="1">VLOOKUP(5,O109:P118,2,FALSE)</f>
        <v>7536</v>
      </c>
      <c r="R113" s="33">
        <f ca="1">IF(L119&gt;0,Q113,I113)</f>
        <v>9758</v>
      </c>
      <c r="S113" s="1"/>
      <c r="T113" s="125">
        <f t="shared" ca="1" si="101"/>
        <v>9758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s="31" customFormat="1">
      <c r="A114" s="60" t="s">
        <v>2271</v>
      </c>
      <c r="B114" s="231"/>
      <c r="C114" s="224"/>
      <c r="D114" s="1"/>
      <c r="E114" s="1">
        <v>6</v>
      </c>
      <c r="F114" s="1">
        <f>F107</f>
        <v>4</v>
      </c>
      <c r="G114" s="27" t="str">
        <f t="shared" ca="1" si="95"/>
        <v>0869</v>
      </c>
      <c r="H114" s="27" t="str">
        <f ca="1">IF(LEFT(G114,1)="0",LEFT(G109,1)&amp;RIGHT(G114,LEN(G114)-1),IF(VALUE(G114)=10,VALUE("1"&amp;RIGHT(G109)),G114))</f>
        <v>6869</v>
      </c>
      <c r="I114" s="131">
        <f ca="1">IF(OR(C109=2,C109=3,C109=4,,C109=6),H114*-1,H114*1)</f>
        <v>6869</v>
      </c>
      <c r="J114" s="119">
        <f t="shared" ca="1" si="100"/>
        <v>32528</v>
      </c>
      <c r="K114" s="121">
        <f t="shared" ca="1" si="96"/>
        <v>6869</v>
      </c>
      <c r="L114" s="34">
        <f t="shared" ca="1" si="97"/>
        <v>1</v>
      </c>
      <c r="M114" s="34" t="str">
        <f t="shared" ca="1" si="98"/>
        <v/>
      </c>
      <c r="N114" s="34">
        <f t="shared" ca="1" si="99"/>
        <v>6</v>
      </c>
      <c r="O114" s="34" t="e">
        <f ca="1">SMALL(M109:M118,2)</f>
        <v>#NUM!</v>
      </c>
      <c r="P114" s="33">
        <f ca="1">LARGE(K109:K118,6)*-1</f>
        <v>-6425</v>
      </c>
      <c r="Q114" s="33">
        <f ca="1">VLOOKUP(6,O109:P118,2,FALSE)</f>
        <v>2081</v>
      </c>
      <c r="R114" s="33">
        <f ca="1">IF(L119&gt;0,Q114,I114)</f>
        <v>6869</v>
      </c>
      <c r="S114" s="1"/>
      <c r="T114" s="125">
        <f t="shared" ca="1" si="101"/>
        <v>6869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s="31" customFormat="1">
      <c r="A115" s="60" t="s">
        <v>2272</v>
      </c>
      <c r="B115" s="231"/>
      <c r="C115" s="224"/>
      <c r="D115" s="1"/>
      <c r="E115" s="1">
        <v>7</v>
      </c>
      <c r="F115" s="1">
        <f>F107</f>
        <v>4</v>
      </c>
      <c r="G115" s="27" t="str">
        <f t="shared" ca="1" si="95"/>
        <v>1970</v>
      </c>
      <c r="H115" s="27" t="str">
        <f ca="1">IF(LEFT(G115,1)="0",LEFT(G109,1)&amp;RIGHT(G115,LEN(G115)-1),IF(VALUE(G115)=10,VALUE("1"&amp;RIGHT(G109)),G115))</f>
        <v>1970</v>
      </c>
      <c r="I115" s="131">
        <f ca="1">IF(OR(C109=1,C109=3,C109&gt;=5),H115*-1,H115*1)</f>
        <v>1970</v>
      </c>
      <c r="J115" s="119">
        <f t="shared" ca="1" si="100"/>
        <v>34498</v>
      </c>
      <c r="K115" s="121">
        <f t="shared" ca="1" si="96"/>
        <v>1970</v>
      </c>
      <c r="L115" s="34">
        <f t="shared" ca="1" si="97"/>
        <v>1</v>
      </c>
      <c r="M115" s="34" t="str">
        <f t="shared" ca="1" si="98"/>
        <v/>
      </c>
      <c r="N115" s="34">
        <f t="shared" ca="1" si="99"/>
        <v>7</v>
      </c>
      <c r="O115" s="34" t="e">
        <f ca="1">SMALL(M109:M118,4)</f>
        <v>#NUM!</v>
      </c>
      <c r="P115" s="33">
        <f ca="1">LARGE(K109:K118,7)*-1</f>
        <v>-4203</v>
      </c>
      <c r="Q115" s="33" t="e">
        <f ca="1">VLOOKUP(7,O109:P118,2,FALSE)</f>
        <v>#N/A</v>
      </c>
      <c r="R115" s="33">
        <f ca="1">IF(L119&gt;0,Q115,I115)</f>
        <v>1970</v>
      </c>
      <c r="S115" s="1"/>
      <c r="T115" s="125">
        <f t="shared" ca="1" si="101"/>
        <v>1970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s="31" customFormat="1">
      <c r="A116" s="60" t="s">
        <v>2273</v>
      </c>
      <c r="B116" s="231"/>
      <c r="C116" s="224"/>
      <c r="D116" s="1"/>
      <c r="E116" s="1">
        <v>8</v>
      </c>
      <c r="F116" s="1">
        <f>F107</f>
        <v>4</v>
      </c>
      <c r="G116" s="27" t="str">
        <f ca="1">IF(LEFT(A116,F116)="0",INT(RAND()*9+1),LEFT(A116,F116))</f>
        <v>9780</v>
      </c>
      <c r="H116" s="27" t="str">
        <f ca="1">IF(LEFT(G116,1)="0",INT(RAND()*9+1)&amp;RIGHT(G116,LEN(G116)-1),IF(VALUE(G116)=10,VALUE("1"&amp;RIGHT(G109)),G116))</f>
        <v>9780</v>
      </c>
      <c r="I116" s="131">
        <f ca="1">H116*1</f>
        <v>9780</v>
      </c>
      <c r="J116" s="119">
        <f t="shared" ca="1" si="100"/>
        <v>44278</v>
      </c>
      <c r="K116" s="121">
        <f t="shared" ca="1" si="96"/>
        <v>9780</v>
      </c>
      <c r="L116" s="34">
        <f t="shared" ca="1" si="97"/>
        <v>1</v>
      </c>
      <c r="M116" s="34" t="str">
        <f t="shared" ca="1" si="98"/>
        <v/>
      </c>
      <c r="N116" s="34">
        <f t="shared" ca="1" si="99"/>
        <v>8</v>
      </c>
      <c r="O116" s="34" t="e">
        <f ca="1">SMALL(M109:M118,3)</f>
        <v>#NUM!</v>
      </c>
      <c r="P116" s="33">
        <f ca="1">LARGE(K109:K118,8)*-1</f>
        <v>-3192</v>
      </c>
      <c r="Q116" s="33" t="e">
        <f ca="1">VLOOKUP(8,O109:P118,2,FALSE)</f>
        <v>#N/A</v>
      </c>
      <c r="R116" s="33">
        <f ca="1">IF(L119&gt;0,Q116,I116)</f>
        <v>9780</v>
      </c>
      <c r="S116" s="1"/>
      <c r="T116" s="125">
        <f t="shared" ca="1" si="101"/>
        <v>9780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s="31" customFormat="1">
      <c r="A117" s="60" t="s">
        <v>2274</v>
      </c>
      <c r="B117" s="231"/>
      <c r="C117" s="224"/>
      <c r="D117" s="1"/>
      <c r="E117" s="1">
        <v>9</v>
      </c>
      <c r="F117" s="1">
        <f>F107</f>
        <v>4</v>
      </c>
      <c r="G117" s="27" t="str">
        <f t="shared" ca="1" si="95"/>
        <v>7536</v>
      </c>
      <c r="H117" s="27" t="str">
        <f ca="1">IF(LEFT(G117,1)="0",INT(RAND()*9+1)&amp;RIGHT(G117,LEN(G117)-1),IF(VALUE(G117)=10,VALUE("1"&amp;RIGHT(G109)),G117))</f>
        <v>7536</v>
      </c>
      <c r="I117" s="131">
        <f ca="1">H117*1</f>
        <v>7536</v>
      </c>
      <c r="J117" s="119">
        <f t="shared" ca="1" si="100"/>
        <v>51814</v>
      </c>
      <c r="K117" s="121">
        <f t="shared" ca="1" si="96"/>
        <v>7536</v>
      </c>
      <c r="L117" s="34">
        <f t="shared" ca="1" si="97"/>
        <v>1</v>
      </c>
      <c r="M117" s="34" t="str">
        <f t="shared" ca="1" si="98"/>
        <v/>
      </c>
      <c r="N117" s="34">
        <f t="shared" ca="1" si="99"/>
        <v>9</v>
      </c>
      <c r="O117" s="34">
        <f ca="1">SMALL(N109:N118,6)</f>
        <v>6</v>
      </c>
      <c r="P117" s="33">
        <f ca="1">LARGE(K109:K118,9)</f>
        <v>2081</v>
      </c>
      <c r="Q117" s="33" t="e">
        <f ca="1">VLOOKUP(9,O109:P118,2,FALSE)</f>
        <v>#N/A</v>
      </c>
      <c r="R117" s="33">
        <f ca="1">IF(L119&gt;0,Q117,I117)</f>
        <v>7536</v>
      </c>
      <c r="S117" s="1"/>
      <c r="T117" s="125">
        <f t="shared" ca="1" si="101"/>
        <v>7536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s="31" customFormat="1">
      <c r="A118" s="60" t="s">
        <v>2275</v>
      </c>
      <c r="B118" s="231"/>
      <c r="C118" s="224"/>
      <c r="D118" s="1"/>
      <c r="E118" s="1">
        <v>10</v>
      </c>
      <c r="F118" s="1">
        <f>F107</f>
        <v>4</v>
      </c>
      <c r="G118" s="27" t="str">
        <f t="shared" ca="1" si="95"/>
        <v>8647</v>
      </c>
      <c r="H118" s="27" t="str">
        <f ca="1">IF(LEFT(G118,1)="0",INT(RAND()*9+1)&amp;RIGHT(G118,LEN(G118)-1),IF(VALUE(G118)=10,VALUE("1"&amp;RIGHT(G109)),G118))</f>
        <v>8647</v>
      </c>
      <c r="I118" s="131">
        <f ca="1">H118*1</f>
        <v>8647</v>
      </c>
      <c r="J118" s="119">
        <f t="shared" ca="1" si="100"/>
        <v>60461</v>
      </c>
      <c r="K118" s="121">
        <f t="shared" ca="1" si="96"/>
        <v>8647</v>
      </c>
      <c r="L118" s="34">
        <f t="shared" ca="1" si="97"/>
        <v>1</v>
      </c>
      <c r="M118" s="34" t="str">
        <f t="shared" ca="1" si="98"/>
        <v/>
      </c>
      <c r="N118" s="34">
        <f t="shared" ca="1" si="99"/>
        <v>10</v>
      </c>
      <c r="O118" s="34" t="e">
        <f ca="1">SMALL(M109:M118,1)</f>
        <v>#NUM!</v>
      </c>
      <c r="P118" s="33">
        <f ca="1">LARGE(K109:K118,10)*-1</f>
        <v>-1970</v>
      </c>
      <c r="Q118" s="33" t="e">
        <f ca="1">VLOOKUP(10,O109:P118,2,FALSE)</f>
        <v>#N/A</v>
      </c>
      <c r="R118" s="33">
        <f ca="1">IF(L119&gt;0,Q118,I118)</f>
        <v>8647</v>
      </c>
      <c r="S118" s="1"/>
      <c r="T118" s="125">
        <f t="shared" ca="1" si="101"/>
        <v>8647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s="31" customFormat="1">
      <c r="A119" s="60"/>
      <c r="B119" s="231"/>
      <c r="C119" s="224"/>
      <c r="D119" s="1"/>
      <c r="E119" s="1"/>
      <c r="F119" s="1"/>
      <c r="G119" s="27"/>
      <c r="H119" s="27"/>
      <c r="I119" s="131"/>
      <c r="J119" s="119"/>
      <c r="K119" s="121"/>
      <c r="L119" s="34">
        <f ca="1">COUNTIF(L109:L118,-1)</f>
        <v>0</v>
      </c>
      <c r="M119" s="34"/>
      <c r="N119" s="34"/>
      <c r="O119" s="34"/>
      <c r="P119" s="33"/>
      <c r="Q119" s="33"/>
      <c r="R119" s="33"/>
      <c r="S119" s="1"/>
      <c r="T119" s="12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s="31" customFormat="1">
      <c r="A120" s="60"/>
      <c r="B120" s="231"/>
      <c r="C120" s="224"/>
      <c r="D120" s="1"/>
      <c r="E120" s="1"/>
      <c r="F120" s="1"/>
      <c r="G120" s="27"/>
      <c r="H120" s="27"/>
      <c r="I120" s="131"/>
      <c r="J120" s="119"/>
      <c r="K120" s="121"/>
      <c r="L120" s="34"/>
      <c r="M120" s="34"/>
      <c r="N120" s="34"/>
      <c r="O120" s="34"/>
      <c r="P120" s="33"/>
      <c r="Q120" s="33"/>
      <c r="R120" s="33"/>
      <c r="S120" s="1"/>
      <c r="T120" s="12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s="31" customFormat="1">
      <c r="A121" s="203" t="s">
        <v>462</v>
      </c>
      <c r="B121" s="231"/>
      <c r="C121" s="224"/>
      <c r="D121" s="1"/>
      <c r="E121" s="1"/>
      <c r="F121" s="1"/>
      <c r="G121" s="27"/>
      <c r="H121" s="27"/>
      <c r="I121" s="131"/>
      <c r="J121" s="119"/>
      <c r="K121" s="121"/>
      <c r="L121" s="34"/>
      <c r="M121" s="34"/>
      <c r="N121" s="34"/>
      <c r="O121" s="34"/>
      <c r="P121" s="33"/>
      <c r="Q121" s="33"/>
      <c r="R121" s="33"/>
      <c r="S121" s="1"/>
      <c r="T121" s="12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s="31" customFormat="1">
      <c r="A122" s="60"/>
      <c r="B122" s="231"/>
      <c r="C122" s="224"/>
      <c r="D122" s="1"/>
      <c r="E122" s="1"/>
      <c r="F122" s="211">
        <v>4</v>
      </c>
      <c r="G122" s="27"/>
      <c r="H122" s="27"/>
      <c r="I122" s="131"/>
      <c r="J122" s="119"/>
      <c r="K122" s="121"/>
      <c r="L122" s="34"/>
      <c r="M122" s="34"/>
      <c r="N122" s="34"/>
      <c r="O122" s="34"/>
      <c r="P122" s="33"/>
      <c r="Q122" s="33"/>
      <c r="R122" s="33"/>
      <c r="S122" s="1"/>
      <c r="T122" s="12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s="31" customFormat="1">
      <c r="A123" s="60" t="s">
        <v>440</v>
      </c>
      <c r="B123" s="231" t="s">
        <v>441</v>
      </c>
      <c r="C123" s="224"/>
      <c r="D123" s="1"/>
      <c r="E123" s="1" t="s">
        <v>396</v>
      </c>
      <c r="F123" s="1" t="s">
        <v>444</v>
      </c>
      <c r="G123" s="27" t="s">
        <v>337</v>
      </c>
      <c r="H123" s="27" t="s">
        <v>338</v>
      </c>
      <c r="I123" s="131"/>
      <c r="J123" s="119" t="s">
        <v>1447</v>
      </c>
      <c r="K123" s="121"/>
      <c r="L123" s="34"/>
      <c r="M123" s="34"/>
      <c r="N123" s="34"/>
      <c r="O123" s="34"/>
      <c r="P123" s="33"/>
      <c r="Q123" s="33"/>
      <c r="R123" s="33" t="s">
        <v>1449</v>
      </c>
      <c r="S123" s="27"/>
      <c r="T123" s="12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s="31" customFormat="1">
      <c r="A124" s="60" t="s">
        <v>2276</v>
      </c>
      <c r="B124" s="231"/>
      <c r="C124" s="126">
        <f ca="1">IF(C94=C125,INT(RAND()*32)+1,C125)</f>
        <v>28</v>
      </c>
      <c r="D124" s="1"/>
      <c r="E124" s="1">
        <v>1</v>
      </c>
      <c r="F124" s="1">
        <f>F122</f>
        <v>4</v>
      </c>
      <c r="G124" s="27" t="str">
        <f ca="1">IF(RIGHT(A124,F124)="0",INT(RAND()*9+1),RIGHT(A124,F124))</f>
        <v>7902</v>
      </c>
      <c r="H124" s="27" t="str">
        <f ca="1">IF(LEFT(G124,1)="0",LEFT(G130,1)&amp;RIGHT(G124,LEN(G124)-1),IF(VALUE(G124)=10,VALUE("1"&amp;RIGHT(G130)),G124))</f>
        <v>7902</v>
      </c>
      <c r="I124" s="131">
        <f ca="1">H124*1</f>
        <v>7902</v>
      </c>
      <c r="J124" s="119">
        <f ca="1">I124</f>
        <v>7902</v>
      </c>
      <c r="K124" s="121">
        <f ca="1">ABS(I124)</f>
        <v>7902</v>
      </c>
      <c r="L124" s="34">
        <f ca="1">IF(J124&lt;0,-1,1)</f>
        <v>1</v>
      </c>
      <c r="M124" s="34" t="str">
        <f ca="1">IF(I124&lt;0,E124,"")</f>
        <v/>
      </c>
      <c r="N124" s="34">
        <f ca="1">IF(I124&gt;0,E124,"")</f>
        <v>1</v>
      </c>
      <c r="O124" s="34">
        <f ca="1">SMALL(N124:N133,2)</f>
        <v>2</v>
      </c>
      <c r="P124" s="33">
        <f ca="1">LARGE(K124:K133,1)</f>
        <v>9235</v>
      </c>
      <c r="Q124" s="33">
        <f ca="1">VLOOKUP(1,O124:P133,2,FALSE)</f>
        <v>7902</v>
      </c>
      <c r="R124" s="33">
        <f ca="1">IF(L134&gt;0,Q124,I124)</f>
        <v>7902</v>
      </c>
      <c r="S124" s="1"/>
      <c r="T124" s="125">
        <f ca="1">IF($E$1=1,R124,K124)</f>
        <v>7902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s="31" customFormat="1">
      <c r="A125" s="60" t="s">
        <v>2277</v>
      </c>
      <c r="B125" s="231"/>
      <c r="C125" s="224">
        <f ca="1">INT(RAND()*32)+1</f>
        <v>28</v>
      </c>
      <c r="D125" s="1"/>
      <c r="E125" s="1">
        <v>2</v>
      </c>
      <c r="F125" s="1">
        <f>F122</f>
        <v>4</v>
      </c>
      <c r="G125" s="27" t="str">
        <f t="shared" ref="G125:G133" ca="1" si="102">IF(RIGHT(A125,F125)="0",INT(RAND()*9+1),RIGHT(A125,F125))</f>
        <v>4679</v>
      </c>
      <c r="H125" s="27" t="str">
        <f ca="1">IF(LEFT(G125,1)="0",LEFT(G130,1)&amp;RIGHT(G125,LEN(G125)-1),IF(VALUE(G125)=10,VALUE("1"&amp;RIGHT(G130)),G125))</f>
        <v>4679</v>
      </c>
      <c r="I125" s="131">
        <f ca="1">IF(C124&lt;=6,H125*-1,H125*1)</f>
        <v>4679</v>
      </c>
      <c r="J125" s="119">
        <f ca="1">J124+I125</f>
        <v>12581</v>
      </c>
      <c r="K125" s="121">
        <f t="shared" ref="K125:K133" ca="1" si="103">ABS(I125)</f>
        <v>4679</v>
      </c>
      <c r="L125" s="34">
        <f t="shared" ref="L125:L133" ca="1" si="104">IF(J125&lt;0,-1,1)</f>
        <v>1</v>
      </c>
      <c r="M125" s="34" t="str">
        <f t="shared" ref="M125:M133" ca="1" si="105">IF(I125&lt;0,E125,"")</f>
        <v/>
      </c>
      <c r="N125" s="34">
        <f t="shared" ref="N125:N133" ca="1" si="106">IF(I125&gt;0,E125,"")</f>
        <v>2</v>
      </c>
      <c r="O125" s="34">
        <f ca="1">SMALL(N124:N133,3)</f>
        <v>3</v>
      </c>
      <c r="P125" s="33">
        <f ca="1">LARGE(K124:K133,2)</f>
        <v>9124</v>
      </c>
      <c r="Q125" s="33">
        <f ca="1">VLOOKUP(2,O124:P133,2,FALSE)</f>
        <v>9235</v>
      </c>
      <c r="R125" s="33">
        <f ca="1">IF(L134&gt;0,Q125,I125)</f>
        <v>4679</v>
      </c>
      <c r="S125" s="1"/>
      <c r="T125" s="125">
        <f ca="1">IF($E$1=1,R125,K125)</f>
        <v>4679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s="31" customFormat="1">
      <c r="A126" s="60" t="s">
        <v>2278</v>
      </c>
      <c r="B126" s="231"/>
      <c r="C126" s="224"/>
      <c r="D126" s="1"/>
      <c r="E126" s="1">
        <v>3</v>
      </c>
      <c r="F126" s="1">
        <f>F122</f>
        <v>4</v>
      </c>
      <c r="G126" s="27" t="str">
        <f t="shared" ca="1" si="102"/>
        <v>5780</v>
      </c>
      <c r="H126" s="27" t="str">
        <f ca="1">IF(LEFT(G126,1)="0",LEFT(G130,1)&amp;RIGHT(G126,LEN(G126)-1),IF(VALUE(G126)=10,VALUE("1"&amp;RIGHT(G130)),G126))</f>
        <v>5780</v>
      </c>
      <c r="I126" s="131">
        <f ca="1">IF(AND(C124&gt;=6,C124&lt;=21),H126*-1,H126*1)</f>
        <v>5780</v>
      </c>
      <c r="J126" s="119">
        <f t="shared" ref="J126:J133" ca="1" si="107">J125+I126</f>
        <v>18361</v>
      </c>
      <c r="K126" s="121">
        <f t="shared" ca="1" si="103"/>
        <v>5780</v>
      </c>
      <c r="L126" s="34">
        <f t="shared" ca="1" si="104"/>
        <v>1</v>
      </c>
      <c r="M126" s="34" t="str">
        <f t="shared" ca="1" si="105"/>
        <v/>
      </c>
      <c r="N126" s="34">
        <f t="shared" ca="1" si="106"/>
        <v>3</v>
      </c>
      <c r="O126" s="34">
        <f ca="1">SMALL(N124:N133,1)</f>
        <v>1</v>
      </c>
      <c r="P126" s="33">
        <f ca="1">LARGE(K124:K133,3)</f>
        <v>7902</v>
      </c>
      <c r="Q126" s="33">
        <f ca="1">VLOOKUP(3,O124:P133,2,FALSE)</f>
        <v>9124</v>
      </c>
      <c r="R126" s="33">
        <f ca="1">IF(L134&gt;0,Q126,I126)</f>
        <v>5780</v>
      </c>
      <c r="S126" s="1"/>
      <c r="T126" s="125">
        <f t="shared" ref="T126:T133" ca="1" si="108">IF($E$1=1,R126,K126)</f>
        <v>5780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s="31" customFormat="1">
      <c r="A127" s="60" t="s">
        <v>2279</v>
      </c>
      <c r="B127" s="231"/>
      <c r="C127" s="224"/>
      <c r="D127" s="1"/>
      <c r="E127" s="1">
        <v>4</v>
      </c>
      <c r="F127" s="1">
        <f>F122</f>
        <v>4</v>
      </c>
      <c r="G127" s="27" t="str">
        <f t="shared" ca="1" si="102"/>
        <v>9124</v>
      </c>
      <c r="H127" s="27" t="str">
        <f ca="1">IF(LEFT(G127,1)="0",LEFT(G130,1)&amp;RIGHT(G127,LEN(G127)-1),IF(VALUE(G127)=10,VALUE("1"&amp;RIGHT(G130)),G127))</f>
        <v>9124</v>
      </c>
      <c r="I127" s="131">
        <f ca="1">IF(OR(C124=7,C124=8,C124=9,C124=10,C124=22,C124=23,C124=24,C124=25,C124=26,C124=27,C124=28,C124=29,C124=30),H127*-1,H127*1)</f>
        <v>-9124</v>
      </c>
      <c r="J127" s="119">
        <f t="shared" ca="1" si="107"/>
        <v>9237</v>
      </c>
      <c r="K127" s="121">
        <f t="shared" ca="1" si="103"/>
        <v>9124</v>
      </c>
      <c r="L127" s="34">
        <f t="shared" ca="1" si="104"/>
        <v>1</v>
      </c>
      <c r="M127" s="34">
        <f t="shared" ca="1" si="105"/>
        <v>4</v>
      </c>
      <c r="N127" s="34" t="str">
        <f t="shared" ca="1" si="106"/>
        <v/>
      </c>
      <c r="O127" s="34">
        <f ca="1">SMALL(N124:N133,5)</f>
        <v>7</v>
      </c>
      <c r="P127" s="33">
        <f ca="1">LARGE(K124:K133,4)</f>
        <v>6891</v>
      </c>
      <c r="Q127" s="33">
        <f ca="1">VLOOKUP(4,O124:P133,2,FALSE)</f>
        <v>-1346</v>
      </c>
      <c r="R127" s="33">
        <f ca="1">IF(L134&gt;0,Q127,I127)</f>
        <v>-9124</v>
      </c>
      <c r="S127" s="1"/>
      <c r="T127" s="125">
        <f t="shared" ca="1" si="108"/>
        <v>-9124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s="31" customFormat="1">
      <c r="A128" s="60" t="s">
        <v>2280</v>
      </c>
      <c r="B128" s="231"/>
      <c r="C128" s="224"/>
      <c r="D128" s="1"/>
      <c r="E128" s="1">
        <v>5</v>
      </c>
      <c r="F128" s="1">
        <f>F122</f>
        <v>4</v>
      </c>
      <c r="G128" s="27" t="str">
        <f t="shared" ca="1" si="102"/>
        <v>2457</v>
      </c>
      <c r="H128" s="27" t="str">
        <f ca="1">IF(LEFT(G128,1)="0",LEFT(G124,1)&amp;RIGHT(G128,LEN(G128)-1),IF(VALUE(G128)=10,VALUE("1"&amp;RIGHT(G124)),G128))</f>
        <v>2457</v>
      </c>
      <c r="I128" s="131">
        <f ca="1">IF(OR(C124=1,C124=2,C124=11,C124=12,C124=13,C124=14,C124=15,C124=22,C124=23,C124=24,C124=31,C124=32),H128*-1,H128*1)</f>
        <v>2457</v>
      </c>
      <c r="J128" s="119">
        <f t="shared" ca="1" si="107"/>
        <v>11694</v>
      </c>
      <c r="K128" s="121">
        <f t="shared" ca="1" si="103"/>
        <v>2457</v>
      </c>
      <c r="L128" s="34">
        <f t="shared" ca="1" si="104"/>
        <v>1</v>
      </c>
      <c r="M128" s="34" t="str">
        <f t="shared" ca="1" si="105"/>
        <v/>
      </c>
      <c r="N128" s="34">
        <f t="shared" ca="1" si="106"/>
        <v>5</v>
      </c>
      <c r="O128" s="34">
        <f ca="1">SMALL(N124:N133,4)</f>
        <v>5</v>
      </c>
      <c r="P128" s="33">
        <f ca="1">LARGE(K124:K133,5)</f>
        <v>5780</v>
      </c>
      <c r="Q128" s="33">
        <f ca="1">VLOOKUP(5,O124:P133,2,FALSE)</f>
        <v>5780</v>
      </c>
      <c r="R128" s="33">
        <f ca="1">IF(L134&gt;0,Q128,I128)</f>
        <v>2457</v>
      </c>
      <c r="S128" s="1"/>
      <c r="T128" s="125">
        <f t="shared" ca="1" si="108"/>
        <v>2457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s="31" customFormat="1">
      <c r="A129" s="60" t="s">
        <v>2281</v>
      </c>
      <c r="B129" s="231"/>
      <c r="C129" s="224"/>
      <c r="D129" s="1"/>
      <c r="E129" s="1">
        <v>6</v>
      </c>
      <c r="F129" s="1">
        <f>F122</f>
        <v>4</v>
      </c>
      <c r="G129" s="27" t="str">
        <f t="shared" ca="1" si="102"/>
        <v>3568</v>
      </c>
      <c r="H129" s="27" t="str">
        <f ca="1">IF(LEFT(G129,1)="0",LEFT(G124,1)&amp;RIGHT(G129,LEN(G129)-1),IF(VALUE(G129)=10,VALUE("1"&amp;RIGHT(G124)),G129))</f>
        <v>3568</v>
      </c>
      <c r="I129" s="131">
        <f ca="1">IF(OR(C124&lt;=8,C124=14,C124=15,,C124=16,C124=17,C124=18,C124=19,C124=25,C124=26,C124=27,C124=28),H129*-1,H129*1)</f>
        <v>-3568</v>
      </c>
      <c r="J129" s="119">
        <f t="shared" ca="1" si="107"/>
        <v>8126</v>
      </c>
      <c r="K129" s="121">
        <f t="shared" ca="1" si="103"/>
        <v>3568</v>
      </c>
      <c r="L129" s="34">
        <f t="shared" ca="1" si="104"/>
        <v>1</v>
      </c>
      <c r="M129" s="34">
        <f t="shared" ca="1" si="105"/>
        <v>6</v>
      </c>
      <c r="N129" s="34" t="str">
        <f t="shared" ca="1" si="106"/>
        <v/>
      </c>
      <c r="O129" s="34">
        <f ca="1">SMALL(M124:M133,2)</f>
        <v>6</v>
      </c>
      <c r="P129" s="33">
        <f ca="1">LARGE(K124:K133,6)*-1</f>
        <v>-5649</v>
      </c>
      <c r="Q129" s="33">
        <f ca="1">VLOOKUP(6,O124:P133,2,FALSE)</f>
        <v>-5649</v>
      </c>
      <c r="R129" s="33">
        <f ca="1">IF(L134&gt;0,Q129,I129)</f>
        <v>-3568</v>
      </c>
      <c r="S129" s="1"/>
      <c r="T129" s="125">
        <f t="shared" ca="1" si="108"/>
        <v>-3568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s="31" customFormat="1">
      <c r="A130" s="60" t="s">
        <v>2282</v>
      </c>
      <c r="B130" s="231"/>
      <c r="C130" s="224"/>
      <c r="D130" s="1"/>
      <c r="E130" s="1">
        <v>7</v>
      </c>
      <c r="F130" s="1">
        <f>F122</f>
        <v>4</v>
      </c>
      <c r="G130" s="27" t="str">
        <f t="shared" ca="1" si="102"/>
        <v>6891</v>
      </c>
      <c r="H130" s="27" t="str">
        <f ca="1">IF(LEFT(G130,1)="0",LEFT(G124,1)&amp;RIGHT(G130,LEN(G130)-1),IF(VALUE(G130)=10,VALUE("1"&amp;RIGHT(G124)),G130))</f>
        <v>6891</v>
      </c>
      <c r="I130" s="131">
        <f ca="1">IF(OR(C124=3,C124=5,C124=9,C124=11,C124=16,C124=17,C124=20,C124=21,C124=22,C124=23,C124=25,C124=26,C124&gt;=29),H130*-1,H130*1)</f>
        <v>6891</v>
      </c>
      <c r="J130" s="119">
        <f t="shared" ca="1" si="107"/>
        <v>15017</v>
      </c>
      <c r="K130" s="121">
        <f t="shared" ca="1" si="103"/>
        <v>6891</v>
      </c>
      <c r="L130" s="34">
        <f t="shared" ca="1" si="104"/>
        <v>1</v>
      </c>
      <c r="M130" s="34" t="str">
        <f t="shared" ca="1" si="105"/>
        <v/>
      </c>
      <c r="N130" s="34">
        <f t="shared" ca="1" si="106"/>
        <v>7</v>
      </c>
      <c r="O130" s="34">
        <f ca="1">SMALL(M124:M133,4)</f>
        <v>10</v>
      </c>
      <c r="P130" s="33">
        <f ca="1">LARGE(K124:K133,7)*-1</f>
        <v>-4679</v>
      </c>
      <c r="Q130" s="33">
        <f ca="1">VLOOKUP(7,O124:P133,2,FALSE)</f>
        <v>6891</v>
      </c>
      <c r="R130" s="33">
        <f ca="1">IF(L134&gt;0,Q130,I130)</f>
        <v>6891</v>
      </c>
      <c r="S130" s="1"/>
      <c r="T130" s="125">
        <f t="shared" ca="1" si="108"/>
        <v>6891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s="31" customFormat="1">
      <c r="A131" s="60" t="s">
        <v>2283</v>
      </c>
      <c r="B131" s="231"/>
      <c r="C131" s="224"/>
      <c r="D131" s="1"/>
      <c r="E131" s="1">
        <v>8</v>
      </c>
      <c r="F131" s="1">
        <f>F122</f>
        <v>4</v>
      </c>
      <c r="G131" s="27" t="str">
        <f ca="1">IF(LEFT(A131,F131)="0",INT(RAND()*9+1),LEFT(A131,F131))</f>
        <v>5649</v>
      </c>
      <c r="H131" s="27" t="str">
        <f ca="1">IF(LEFT(G131,1)="0",INT(RAND()*9+1)&amp;RIGHT(G131,LEN(G131)-1),IF(VALUE(G131)=10,VALUE("1"&amp;RIGHT(G124)),G131))</f>
        <v>5649</v>
      </c>
      <c r="I131" s="131">
        <f ca="1">IF(OR(C124=1,C124=7,C124=10,C124=11,C124=12,C124=14,C124=18,C124=20,C124=24,C124=27,C124=29,C124=31),H131*-1,H131*1)</f>
        <v>5649</v>
      </c>
      <c r="J131" s="119">
        <f t="shared" ca="1" si="107"/>
        <v>20666</v>
      </c>
      <c r="K131" s="121">
        <f t="shared" ca="1" si="103"/>
        <v>5649</v>
      </c>
      <c r="L131" s="34">
        <f t="shared" ca="1" si="104"/>
        <v>1</v>
      </c>
      <c r="M131" s="34" t="str">
        <f t="shared" ca="1" si="105"/>
        <v/>
      </c>
      <c r="N131" s="34">
        <f t="shared" ca="1" si="106"/>
        <v>8</v>
      </c>
      <c r="O131" s="34">
        <f ca="1">SMALL(M124:M133,3)</f>
        <v>9</v>
      </c>
      <c r="P131" s="33">
        <f ca="1">LARGE(K124:K133,8)*-1</f>
        <v>-3568</v>
      </c>
      <c r="Q131" s="33">
        <f ca="1">VLOOKUP(8,O124:P133,2,FALSE)</f>
        <v>2457</v>
      </c>
      <c r="R131" s="33">
        <f ca="1">IF(L134&gt;0,Q131,I131)</f>
        <v>5649</v>
      </c>
      <c r="S131" s="1"/>
      <c r="T131" s="125">
        <f t="shared" ca="1" si="108"/>
        <v>5649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s="31" customFormat="1">
      <c r="A132" s="60" t="s">
        <v>2284</v>
      </c>
      <c r="B132" s="231"/>
      <c r="C132" s="224"/>
      <c r="D132" s="1"/>
      <c r="E132" s="1">
        <v>9</v>
      </c>
      <c r="F132" s="1">
        <f>F122</f>
        <v>4</v>
      </c>
      <c r="G132" s="27" t="str">
        <f t="shared" ca="1" si="102"/>
        <v>0235</v>
      </c>
      <c r="H132" s="27" t="str">
        <f ca="1">IF(LEFT(G132,1)="0",INT(RAND()*9+1)&amp;RIGHT(G132,LEN(G132)-1),IF(VALUE(G132)=10,VALUE("1"&amp;RIGHT(G124)),G132))</f>
        <v>9235</v>
      </c>
      <c r="I132" s="131">
        <f ca="1">IF(OR(C124=4,C124=5,C124=6,C124=8,C124=9,C124=12,C124=13,C124=15,C124=16,C124=18,C124=19,C124=21,C124=22,C124=25,C124=27,C124=28,C124=30,C124=32),H132*-1,H132*1)</f>
        <v>-9235</v>
      </c>
      <c r="J132" s="119">
        <f t="shared" ca="1" si="107"/>
        <v>11431</v>
      </c>
      <c r="K132" s="121">
        <f t="shared" ca="1" si="103"/>
        <v>9235</v>
      </c>
      <c r="L132" s="34">
        <f t="shared" ca="1" si="104"/>
        <v>1</v>
      </c>
      <c r="M132" s="34">
        <f t="shared" ca="1" si="105"/>
        <v>9</v>
      </c>
      <c r="N132" s="34" t="str">
        <f t="shared" ca="1" si="106"/>
        <v/>
      </c>
      <c r="O132" s="34">
        <f ca="1">SMALL(N124:N133,6)</f>
        <v>8</v>
      </c>
      <c r="P132" s="33">
        <f ca="1">LARGE(K124:K133,9)</f>
        <v>2457</v>
      </c>
      <c r="Q132" s="33">
        <f ca="1">VLOOKUP(9,O124:P133,2,FALSE)</f>
        <v>-3568</v>
      </c>
      <c r="R132" s="33">
        <f ca="1">IF(L134&gt;0,Q132,I132)</f>
        <v>-9235</v>
      </c>
      <c r="S132" s="1"/>
      <c r="T132" s="125">
        <f t="shared" ca="1" si="108"/>
        <v>-9235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s="31" customFormat="1">
      <c r="A133" s="60" t="s">
        <v>2285</v>
      </c>
      <c r="B133" s="231"/>
      <c r="C133" s="224"/>
      <c r="D133" s="1"/>
      <c r="E133" s="1">
        <v>10</v>
      </c>
      <c r="F133" s="1">
        <f>F122</f>
        <v>4</v>
      </c>
      <c r="G133" s="27" t="str">
        <f t="shared" ca="1" si="102"/>
        <v>1346</v>
      </c>
      <c r="H133" s="27" t="str">
        <f ca="1">IF(LEFT(G133,1)="0",INT(RAND()*9+1)&amp;RIGHT(G133,LEN(G133)-1),IF(VALUE(G133)=10,VALUE("1"&amp;RIGHT(G124)),G133))</f>
        <v>1346</v>
      </c>
      <c r="I133" s="131">
        <f ca="1">IF(OR(C124=2,C124=3,C124=4,C124=10,C124=13,C124=17,C124=19,C124=20,C124=21,C124=23,C124=24,C124=26,C124&gt;=28),H133*-1,H133*1)</f>
        <v>-1346</v>
      </c>
      <c r="J133" s="119">
        <f t="shared" ca="1" si="107"/>
        <v>10085</v>
      </c>
      <c r="K133" s="121">
        <f t="shared" ca="1" si="103"/>
        <v>1346</v>
      </c>
      <c r="L133" s="34">
        <f t="shared" ca="1" si="104"/>
        <v>1</v>
      </c>
      <c r="M133" s="34">
        <f t="shared" ca="1" si="105"/>
        <v>10</v>
      </c>
      <c r="N133" s="34" t="str">
        <f t="shared" ca="1" si="106"/>
        <v/>
      </c>
      <c r="O133" s="34">
        <f ca="1">SMALL(M124:M133,1)</f>
        <v>4</v>
      </c>
      <c r="P133" s="33">
        <f ca="1">LARGE(K124:K133,10)*-1</f>
        <v>-1346</v>
      </c>
      <c r="Q133" s="33">
        <f ca="1">VLOOKUP(10,O124:P133,2,FALSE)</f>
        <v>-4679</v>
      </c>
      <c r="R133" s="33">
        <f ca="1">IF(L134&gt;0,Q133,I133)</f>
        <v>-1346</v>
      </c>
      <c r="S133" s="1"/>
      <c r="T133" s="125">
        <f t="shared" ca="1" si="108"/>
        <v>-1346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s="31" customFormat="1">
      <c r="A134" s="60"/>
      <c r="B134" s="231"/>
      <c r="C134" s="224"/>
      <c r="D134" s="1"/>
      <c r="E134" s="1"/>
      <c r="F134" s="1"/>
      <c r="G134" s="27"/>
      <c r="H134" s="27"/>
      <c r="I134" s="131"/>
      <c r="J134" s="119"/>
      <c r="K134" s="121"/>
      <c r="L134" s="34">
        <f ca="1">COUNTIF(L124:L133,-1)</f>
        <v>0</v>
      </c>
      <c r="M134" s="34"/>
      <c r="N134" s="34"/>
      <c r="O134" s="34"/>
      <c r="P134" s="33"/>
      <c r="Q134" s="33"/>
      <c r="R134" s="33"/>
      <c r="S134" s="1"/>
      <c r="T134" s="1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s="31" customFormat="1">
      <c r="A135" s="60"/>
      <c r="B135" s="231"/>
      <c r="C135" s="224"/>
      <c r="D135" s="1"/>
      <c r="E135" s="1"/>
      <c r="F135" s="1"/>
      <c r="G135" s="27"/>
      <c r="H135" s="27"/>
      <c r="I135" s="131"/>
      <c r="J135" s="119"/>
      <c r="K135" s="121"/>
      <c r="L135" s="34"/>
      <c r="M135" s="34"/>
      <c r="N135" s="34"/>
      <c r="O135" s="34"/>
      <c r="P135" s="33"/>
      <c r="Q135" s="33"/>
      <c r="R135" s="33"/>
      <c r="S135" s="1"/>
      <c r="T135" s="12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s="31" customFormat="1">
      <c r="A136" s="203" t="s">
        <v>463</v>
      </c>
      <c r="B136" s="231"/>
      <c r="C136" s="224"/>
      <c r="D136" s="1"/>
      <c r="E136" s="1"/>
      <c r="F136" s="1"/>
      <c r="G136" s="27"/>
      <c r="H136" s="27"/>
      <c r="I136" s="131"/>
      <c r="J136" s="119"/>
      <c r="K136" s="121"/>
      <c r="L136" s="34"/>
      <c r="M136" s="34"/>
      <c r="N136" s="34"/>
      <c r="O136" s="34"/>
      <c r="P136" s="33"/>
      <c r="Q136" s="33"/>
      <c r="R136" s="33"/>
      <c r="S136" s="1"/>
      <c r="T136" s="12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s="31" customFormat="1">
      <c r="A137" s="60"/>
      <c r="B137" s="231"/>
      <c r="C137" s="224"/>
      <c r="D137" s="1"/>
      <c r="E137" s="1"/>
      <c r="F137" s="211">
        <v>4</v>
      </c>
      <c r="G137" s="27"/>
      <c r="H137" s="27"/>
      <c r="I137" s="131"/>
      <c r="J137" s="119"/>
      <c r="K137" s="121"/>
      <c r="L137" s="34"/>
      <c r="M137" s="34"/>
      <c r="N137" s="34"/>
      <c r="O137" s="34"/>
      <c r="P137" s="33"/>
      <c r="Q137" s="33"/>
      <c r="R137" s="33"/>
      <c r="S137" s="1"/>
      <c r="T137" s="12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s="31" customFormat="1">
      <c r="A138" s="60" t="s">
        <v>440</v>
      </c>
      <c r="B138" s="231" t="s">
        <v>441</v>
      </c>
      <c r="C138" s="224"/>
      <c r="D138" s="1"/>
      <c r="E138" s="1" t="s">
        <v>396</v>
      </c>
      <c r="F138" s="1" t="s">
        <v>444</v>
      </c>
      <c r="G138" s="27" t="s">
        <v>337</v>
      </c>
      <c r="H138" s="27" t="s">
        <v>338</v>
      </c>
      <c r="I138" s="131"/>
      <c r="J138" s="119" t="s">
        <v>1447</v>
      </c>
      <c r="K138" s="121"/>
      <c r="L138" s="34"/>
      <c r="M138" s="34"/>
      <c r="N138" s="34"/>
      <c r="O138" s="34"/>
      <c r="P138" s="33"/>
      <c r="Q138" s="33"/>
      <c r="R138" s="33" t="s">
        <v>1449</v>
      </c>
      <c r="S138" s="27"/>
      <c r="T138" s="12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s="31" customFormat="1">
      <c r="A139" s="60" t="s">
        <v>2286</v>
      </c>
      <c r="B139" s="231"/>
      <c r="C139" s="224">
        <v>0</v>
      </c>
      <c r="D139" s="1"/>
      <c r="E139" s="1">
        <v>1</v>
      </c>
      <c r="F139" s="1">
        <f>F137</f>
        <v>4</v>
      </c>
      <c r="G139" s="27" t="str">
        <f ca="1">IF(RIGHT(A139,F139)="0",INT(RAND()*9+1),RIGHT(A139,F139))</f>
        <v>0487</v>
      </c>
      <c r="H139" s="27" t="str">
        <f ca="1">IF(LEFT(G139,1)="0",LEFT(G145,1)&amp;RIGHT(G139,LEN(G139)-1),IF(VALUE(G139)=10,VALUE("1"&amp;RIGHT(G145)),G139))</f>
        <v>5487</v>
      </c>
      <c r="I139" s="131">
        <f ca="1">H139*1</f>
        <v>5487</v>
      </c>
      <c r="J139" s="119">
        <f ca="1">I139</f>
        <v>5487</v>
      </c>
      <c r="K139" s="121">
        <f ca="1">ABS(I139)</f>
        <v>5487</v>
      </c>
      <c r="L139" s="34">
        <f ca="1">IF(J139&lt;0,-1,1)</f>
        <v>1</v>
      </c>
      <c r="M139" s="34" t="str">
        <f ca="1">IF(I139&lt;0,E139,"")</f>
        <v/>
      </c>
      <c r="N139" s="34">
        <f ca="1">IF(I139&gt;0,E139,"")</f>
        <v>1</v>
      </c>
      <c r="O139" s="34">
        <f ca="1">SMALL(N139:N148,2)</f>
        <v>2</v>
      </c>
      <c r="P139" s="33">
        <f ca="1">LARGE(K139:K148,1)</f>
        <v>8265</v>
      </c>
      <c r="Q139" s="33">
        <f ca="1">VLOOKUP(1,O139:P148,2,FALSE)</f>
        <v>6043</v>
      </c>
      <c r="R139" s="33">
        <f ca="1">IF(L149&gt;0,Q139,I139)</f>
        <v>5487</v>
      </c>
      <c r="S139" s="1"/>
      <c r="T139" s="125">
        <f ca="1">IF($E$1=1,R139,K139)</f>
        <v>5487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s="31" customFormat="1">
      <c r="A140" s="60" t="s">
        <v>2287</v>
      </c>
      <c r="B140" s="231"/>
      <c r="C140" s="224"/>
      <c r="D140" s="1"/>
      <c r="E140" s="1">
        <v>2</v>
      </c>
      <c r="F140" s="1">
        <f>F137</f>
        <v>4</v>
      </c>
      <c r="G140" s="27" t="str">
        <f t="shared" ref="G140:G147" ca="1" si="109">IF(RIGHT(A140,F140)="0",INT(RAND()*9+1),RIGHT(A140,F140))</f>
        <v>6043</v>
      </c>
      <c r="H140" s="27" t="str">
        <f ca="1">IF(LEFT(G140,1)="0",LEFT(G145,1)&amp;RIGHT(G140,LEN(G140)-1),IF(VALUE(G140)=10,VALUE("1"&amp;RIGHT(G145)),G140))</f>
        <v>6043</v>
      </c>
      <c r="I140" s="131">
        <f ca="1">H140*1</f>
        <v>6043</v>
      </c>
      <c r="J140" s="119">
        <f ca="1">J139+I140</f>
        <v>11530</v>
      </c>
      <c r="K140" s="121">
        <f t="shared" ref="K140:K148" ca="1" si="110">ABS(I140)</f>
        <v>6043</v>
      </c>
      <c r="L140" s="34">
        <f t="shared" ref="L140:L148" ca="1" si="111">IF(J140&lt;0,-1,1)</f>
        <v>1</v>
      </c>
      <c r="M140" s="34" t="str">
        <f t="shared" ref="M140:M148" ca="1" si="112">IF(I140&lt;0,E140,"")</f>
        <v/>
      </c>
      <c r="N140" s="34">
        <f t="shared" ref="N140:N148" ca="1" si="113">IF(I140&gt;0,E140,"")</f>
        <v>2</v>
      </c>
      <c r="O140" s="34">
        <f ca="1">SMALL(N139:N148,3)</f>
        <v>3</v>
      </c>
      <c r="P140" s="33">
        <f ca="1">LARGE(K139:K148,2)</f>
        <v>7154</v>
      </c>
      <c r="Q140" s="33">
        <f ca="1">VLOOKUP(2,O139:P148,2,FALSE)</f>
        <v>8265</v>
      </c>
      <c r="R140" s="33">
        <f ca="1">IF(L149&gt;0,Q140,I140)</f>
        <v>6043</v>
      </c>
      <c r="S140" s="1"/>
      <c r="T140" s="125">
        <f ca="1">IF($E$1=1,R140,K140)</f>
        <v>6043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s="31" customFormat="1">
      <c r="A141" s="60" t="s">
        <v>2288</v>
      </c>
      <c r="B141" s="231"/>
      <c r="C141" s="224"/>
      <c r="D141" s="1"/>
      <c r="E141" s="1">
        <v>3</v>
      </c>
      <c r="F141" s="1">
        <f>F137</f>
        <v>4</v>
      </c>
      <c r="G141" s="27" t="str">
        <f t="shared" ca="1" si="109"/>
        <v>4821</v>
      </c>
      <c r="H141" s="27" t="str">
        <f ca="1">IF(LEFT(G141,1)="0",LEFT(G145,1)&amp;RIGHT(G141,LEN(G141)-1),IF(VALUE(G141)=10,VALUE("1"&amp;RIGHT(G145)),G141))</f>
        <v>4821</v>
      </c>
      <c r="I141" s="131">
        <f ca="1">IF(AND(C139&gt;=1,C139&lt;=5),H141*-1,H141*1)</f>
        <v>4821</v>
      </c>
      <c r="J141" s="119">
        <f t="shared" ref="J141:J148" ca="1" si="114">J140+I141</f>
        <v>16351</v>
      </c>
      <c r="K141" s="121">
        <f t="shared" ca="1" si="110"/>
        <v>4821</v>
      </c>
      <c r="L141" s="34">
        <f t="shared" ca="1" si="111"/>
        <v>1</v>
      </c>
      <c r="M141" s="34" t="str">
        <f t="shared" ca="1" si="112"/>
        <v/>
      </c>
      <c r="N141" s="34">
        <f t="shared" ca="1" si="113"/>
        <v>3</v>
      </c>
      <c r="O141" s="34">
        <f ca="1">SMALL(N139:N148,1)</f>
        <v>1</v>
      </c>
      <c r="P141" s="33">
        <f ca="1">LARGE(K139:K148,3)</f>
        <v>6043</v>
      </c>
      <c r="Q141" s="33">
        <f ca="1">VLOOKUP(3,O139:P148,2,FALSE)</f>
        <v>7154</v>
      </c>
      <c r="R141" s="33">
        <f ca="1">IF(L149&gt;0,Q141,I141)</f>
        <v>4821</v>
      </c>
      <c r="S141" s="1"/>
      <c r="T141" s="125">
        <f t="shared" ref="T141:T148" ca="1" si="115">IF($E$1=1,R141,K141)</f>
        <v>4821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s="31" customFormat="1">
      <c r="A142" s="60" t="s">
        <v>2289</v>
      </c>
      <c r="B142" s="231"/>
      <c r="C142" s="224"/>
      <c r="D142" s="1"/>
      <c r="E142" s="1">
        <v>4</v>
      </c>
      <c r="F142" s="1">
        <f>F137</f>
        <v>4</v>
      </c>
      <c r="G142" s="27" t="str">
        <f t="shared" ca="1" si="109"/>
        <v>2609</v>
      </c>
      <c r="H142" s="27" t="str">
        <f ca="1">IF(LEFT(G142,1)="0",LEFT(G145,1)&amp;RIGHT(G142,LEN(G142)-1),IF(VALUE(G142)=10,VALUE("1"&amp;RIGHT(G145)),G142))</f>
        <v>2609</v>
      </c>
      <c r="I142" s="131">
        <f ca="1">IF(C139&gt;=4,H142*-1,H142*1)</f>
        <v>2609</v>
      </c>
      <c r="J142" s="119">
        <f t="shared" ca="1" si="114"/>
        <v>18960</v>
      </c>
      <c r="K142" s="121">
        <f t="shared" ca="1" si="110"/>
        <v>2609</v>
      </c>
      <c r="L142" s="34">
        <f t="shared" ca="1" si="111"/>
        <v>1</v>
      </c>
      <c r="M142" s="34" t="str">
        <f t="shared" ca="1" si="112"/>
        <v/>
      </c>
      <c r="N142" s="34">
        <f t="shared" ca="1" si="113"/>
        <v>4</v>
      </c>
      <c r="O142" s="34">
        <f ca="1">SMALL(N139:N148,5)</f>
        <v>5</v>
      </c>
      <c r="P142" s="33">
        <f ca="1">LARGE(K139:K148,4)</f>
        <v>5932</v>
      </c>
      <c r="Q142" s="33">
        <f ca="1">VLOOKUP(4,O139:P148,2,FALSE)</f>
        <v>5487</v>
      </c>
      <c r="R142" s="33">
        <f ca="1">IF(L149&gt;0,Q142,I142)</f>
        <v>2609</v>
      </c>
      <c r="S142" s="1"/>
      <c r="T142" s="125">
        <f t="shared" ca="1" si="115"/>
        <v>2609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s="31" customFormat="1">
      <c r="A143" s="60" t="s">
        <v>2290</v>
      </c>
      <c r="B143" s="231"/>
      <c r="C143" s="224"/>
      <c r="D143" s="1"/>
      <c r="E143" s="1">
        <v>5</v>
      </c>
      <c r="F143" s="1">
        <f>F137</f>
        <v>4</v>
      </c>
      <c r="G143" s="27" t="str">
        <f t="shared" ca="1" si="109"/>
        <v>3710</v>
      </c>
      <c r="H143" s="27" t="str">
        <f ca="1">IF(LEFT(G143,1)="0",LEFT(G139,1)&amp;RIGHT(G143,LEN(G143)-1),IF(VALUE(G143)=10,VALUE("1"&amp;RIGHT(G139)),G143))</f>
        <v>3710</v>
      </c>
      <c r="I143" s="131">
        <f ca="1">IF(OR(C139=1,C139=2,C139=7),H143*-1,H143*1)</f>
        <v>3710</v>
      </c>
      <c r="J143" s="119">
        <f t="shared" ca="1" si="114"/>
        <v>22670</v>
      </c>
      <c r="K143" s="121">
        <f t="shared" ca="1" si="110"/>
        <v>3710</v>
      </c>
      <c r="L143" s="34">
        <f t="shared" ca="1" si="111"/>
        <v>1</v>
      </c>
      <c r="M143" s="34" t="str">
        <f t="shared" ca="1" si="112"/>
        <v/>
      </c>
      <c r="N143" s="34">
        <f t="shared" ca="1" si="113"/>
        <v>5</v>
      </c>
      <c r="O143" s="34">
        <f ca="1">SMALL(N139:N148,4)</f>
        <v>4</v>
      </c>
      <c r="P143" s="33">
        <f ca="1">LARGE(K139:K148,5)</f>
        <v>5487</v>
      </c>
      <c r="Q143" s="33">
        <f ca="1">VLOOKUP(5,O139:P148,2,FALSE)</f>
        <v>5932</v>
      </c>
      <c r="R143" s="33">
        <f ca="1">IF(L149&gt;0,Q143,I143)</f>
        <v>3710</v>
      </c>
      <c r="S143" s="1"/>
      <c r="T143" s="125">
        <f t="shared" ca="1" si="115"/>
        <v>3710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s="31" customFormat="1">
      <c r="A144" s="60" t="s">
        <v>2291</v>
      </c>
      <c r="B144" s="231"/>
      <c r="C144" s="224"/>
      <c r="D144" s="1"/>
      <c r="E144" s="1">
        <v>6</v>
      </c>
      <c r="F144" s="1">
        <f>F137</f>
        <v>4</v>
      </c>
      <c r="G144" s="27" t="str">
        <f t="shared" ca="1" si="109"/>
        <v>1598</v>
      </c>
      <c r="H144" s="27" t="str">
        <f ca="1">IF(LEFT(G144,1)="0",LEFT(G139,1)&amp;RIGHT(G144,LEN(G144)-1),IF(VALUE(G144)=10,VALUE("1"&amp;RIGHT(G139)),G144))</f>
        <v>1598</v>
      </c>
      <c r="I144" s="131">
        <f ca="1">IF(OR(C139=2,C139=3,C139=4,,C139=6),H144*-1,H144*1)</f>
        <v>1598</v>
      </c>
      <c r="J144" s="119">
        <f t="shared" ca="1" si="114"/>
        <v>24268</v>
      </c>
      <c r="K144" s="121">
        <f t="shared" ca="1" si="110"/>
        <v>1598</v>
      </c>
      <c r="L144" s="34">
        <f t="shared" ca="1" si="111"/>
        <v>1</v>
      </c>
      <c r="M144" s="34" t="str">
        <f t="shared" ca="1" si="112"/>
        <v/>
      </c>
      <c r="N144" s="34">
        <f t="shared" ca="1" si="113"/>
        <v>6</v>
      </c>
      <c r="O144" s="34" t="e">
        <f ca="1">SMALL(M139:M148,2)</f>
        <v>#NUM!</v>
      </c>
      <c r="P144" s="33">
        <f ca="1">LARGE(K139:K148,6)*-1</f>
        <v>-4821</v>
      </c>
      <c r="Q144" s="33">
        <f ca="1">VLOOKUP(6,O139:P148,2,FALSE)</f>
        <v>1825</v>
      </c>
      <c r="R144" s="33">
        <f ca="1">IF(L149&gt;0,Q144,I144)</f>
        <v>1598</v>
      </c>
      <c r="S144" s="1"/>
      <c r="T144" s="125">
        <f t="shared" ca="1" si="115"/>
        <v>1598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s="31" customFormat="1">
      <c r="A145" s="60" t="s">
        <v>2292</v>
      </c>
      <c r="B145" s="231"/>
      <c r="C145" s="224"/>
      <c r="D145" s="1"/>
      <c r="E145" s="1">
        <v>7</v>
      </c>
      <c r="F145" s="1">
        <f>F137</f>
        <v>4</v>
      </c>
      <c r="G145" s="27" t="str">
        <f t="shared" ca="1" si="109"/>
        <v>5932</v>
      </c>
      <c r="H145" s="27" t="str">
        <f ca="1">IF(LEFT(G145,1)="0",LEFT(G139,1)&amp;RIGHT(G145,LEN(G145)-1),IF(VALUE(G145)=10,VALUE("1"&amp;RIGHT(G139)),G145))</f>
        <v>5932</v>
      </c>
      <c r="I145" s="131">
        <f ca="1">IF(OR(C139=1,C139=3,C139&gt;=5),H145*-1,H145*1)</f>
        <v>5932</v>
      </c>
      <c r="J145" s="119">
        <f t="shared" ca="1" si="114"/>
        <v>30200</v>
      </c>
      <c r="K145" s="121">
        <f t="shared" ca="1" si="110"/>
        <v>5932</v>
      </c>
      <c r="L145" s="34">
        <f t="shared" ca="1" si="111"/>
        <v>1</v>
      </c>
      <c r="M145" s="34" t="str">
        <f t="shared" ca="1" si="112"/>
        <v/>
      </c>
      <c r="N145" s="34">
        <f t="shared" ca="1" si="113"/>
        <v>7</v>
      </c>
      <c r="O145" s="34" t="e">
        <f ca="1">SMALL(M139:M148,4)</f>
        <v>#NUM!</v>
      </c>
      <c r="P145" s="33">
        <f ca="1">LARGE(K139:K148,7)*-1</f>
        <v>-3710</v>
      </c>
      <c r="Q145" s="33" t="e">
        <f ca="1">VLOOKUP(7,O139:P148,2,FALSE)</f>
        <v>#N/A</v>
      </c>
      <c r="R145" s="33">
        <f ca="1">IF(L149&gt;0,Q145,I145)</f>
        <v>5932</v>
      </c>
      <c r="S145" s="1"/>
      <c r="T145" s="125">
        <f t="shared" ca="1" si="115"/>
        <v>5932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s="31" customFormat="1">
      <c r="A146" s="60" t="s">
        <v>2293</v>
      </c>
      <c r="B146" s="231"/>
      <c r="C146" s="224"/>
      <c r="D146" s="1"/>
      <c r="E146" s="1">
        <v>8</v>
      </c>
      <c r="F146" s="1">
        <f>F137</f>
        <v>4</v>
      </c>
      <c r="G146" s="27" t="str">
        <f t="shared" ca="1" si="109"/>
        <v>7154</v>
      </c>
      <c r="H146" s="27" t="str">
        <f ca="1">IF(LEFT(G146,1)="0",INT(RAND()*9+1)&amp;RIGHT(G146,LEN(G146)-1),IF(VALUE(G146)=10,VALUE("1"&amp;RIGHT(G139)),G146))</f>
        <v>7154</v>
      </c>
      <c r="I146" s="131">
        <f ca="1">H146*1</f>
        <v>7154</v>
      </c>
      <c r="J146" s="119">
        <f t="shared" ca="1" si="114"/>
        <v>37354</v>
      </c>
      <c r="K146" s="121">
        <f t="shared" ca="1" si="110"/>
        <v>7154</v>
      </c>
      <c r="L146" s="34">
        <f t="shared" ca="1" si="111"/>
        <v>1</v>
      </c>
      <c r="M146" s="34" t="str">
        <f t="shared" ca="1" si="112"/>
        <v/>
      </c>
      <c r="N146" s="34">
        <f t="shared" ca="1" si="113"/>
        <v>8</v>
      </c>
      <c r="O146" s="34" t="e">
        <f ca="1">SMALL(M139:M148,3)</f>
        <v>#NUM!</v>
      </c>
      <c r="P146" s="33">
        <f ca="1">LARGE(K139:K148,8)*-1</f>
        <v>-2609</v>
      </c>
      <c r="Q146" s="33" t="e">
        <f ca="1">VLOOKUP(8,O139:P148,2,FALSE)</f>
        <v>#N/A</v>
      </c>
      <c r="R146" s="33">
        <f ca="1">IF(L149&gt;0,Q146,I146)</f>
        <v>7154</v>
      </c>
      <c r="S146" s="1"/>
      <c r="T146" s="125">
        <f t="shared" ca="1" si="115"/>
        <v>7154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s="31" customFormat="1">
      <c r="A147" s="60" t="s">
        <v>2294</v>
      </c>
      <c r="B147" s="231"/>
      <c r="C147" s="224"/>
      <c r="D147" s="1"/>
      <c r="E147" s="1">
        <v>9</v>
      </c>
      <c r="F147" s="1">
        <f>F137</f>
        <v>4</v>
      </c>
      <c r="G147" s="27" t="str">
        <f t="shared" ca="1" si="109"/>
        <v>8265</v>
      </c>
      <c r="H147" s="27" t="str">
        <f ca="1">IF(LEFT(G147,1)="0",INT(RAND()*9+1)&amp;RIGHT(G147,LEN(G147)-1),IF(VALUE(G147)=10,VALUE("1"&amp;RIGHT(G139)),G147))</f>
        <v>8265</v>
      </c>
      <c r="I147" s="131">
        <f ca="1">H147*1</f>
        <v>8265</v>
      </c>
      <c r="J147" s="119">
        <f t="shared" ca="1" si="114"/>
        <v>45619</v>
      </c>
      <c r="K147" s="121">
        <f t="shared" ca="1" si="110"/>
        <v>8265</v>
      </c>
      <c r="L147" s="34">
        <f t="shared" ca="1" si="111"/>
        <v>1</v>
      </c>
      <c r="M147" s="34" t="str">
        <f t="shared" ca="1" si="112"/>
        <v/>
      </c>
      <c r="N147" s="34">
        <f t="shared" ca="1" si="113"/>
        <v>9</v>
      </c>
      <c r="O147" s="34">
        <f ca="1">SMALL(N139:N148,6)</f>
        <v>6</v>
      </c>
      <c r="P147" s="33">
        <f ca="1">LARGE(K139:K148,9)</f>
        <v>1825</v>
      </c>
      <c r="Q147" s="33" t="e">
        <f ca="1">VLOOKUP(9,O139:P148,2,FALSE)</f>
        <v>#N/A</v>
      </c>
      <c r="R147" s="33">
        <f ca="1">IF(L149&gt;0,Q147,I147)</f>
        <v>8265</v>
      </c>
      <c r="S147" s="1"/>
      <c r="T147" s="125">
        <f t="shared" ca="1" si="115"/>
        <v>8265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s="31" customFormat="1">
      <c r="A148" s="60" t="s">
        <v>2295</v>
      </c>
      <c r="B148" s="231"/>
      <c r="C148" s="224"/>
      <c r="D148" s="1"/>
      <c r="E148" s="1">
        <v>10</v>
      </c>
      <c r="F148" s="1">
        <f>F137</f>
        <v>4</v>
      </c>
      <c r="G148" s="27" t="str">
        <f ca="1">IF(LEFT(A148,F148)="0",INT(RAND()*9+1),LEFT(A148,F148))</f>
        <v>1825</v>
      </c>
      <c r="H148" s="27" t="str">
        <f ca="1">IF(LEFT(G148,1)="0",INT(RAND()*9+1)&amp;RIGHT(G148,LEN(G148)-1),IF(VALUE(G148)=10,VALUE("1"&amp;RIGHT(G139)),G148))</f>
        <v>1825</v>
      </c>
      <c r="I148" s="131">
        <f ca="1">H148*1</f>
        <v>1825</v>
      </c>
      <c r="J148" s="119">
        <f t="shared" ca="1" si="114"/>
        <v>47444</v>
      </c>
      <c r="K148" s="121">
        <f t="shared" ca="1" si="110"/>
        <v>1825</v>
      </c>
      <c r="L148" s="34">
        <f t="shared" ca="1" si="111"/>
        <v>1</v>
      </c>
      <c r="M148" s="34" t="str">
        <f t="shared" ca="1" si="112"/>
        <v/>
      </c>
      <c r="N148" s="34">
        <f t="shared" ca="1" si="113"/>
        <v>10</v>
      </c>
      <c r="O148" s="34" t="e">
        <f ca="1">SMALL(M139:M148,1)</f>
        <v>#NUM!</v>
      </c>
      <c r="P148" s="33">
        <f ca="1">LARGE(K139:K148,10)*-1</f>
        <v>-1598</v>
      </c>
      <c r="Q148" s="33" t="e">
        <f ca="1">VLOOKUP(10,O139:P148,2,FALSE)</f>
        <v>#N/A</v>
      </c>
      <c r="R148" s="33">
        <f ca="1">IF(L149&gt;0,Q148,I148)</f>
        <v>1825</v>
      </c>
      <c r="S148" s="1"/>
      <c r="T148" s="125">
        <f t="shared" ca="1" si="115"/>
        <v>1825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s="31" customFormat="1">
      <c r="A149" s="60"/>
      <c r="B149" s="231"/>
      <c r="C149" s="224"/>
      <c r="D149" s="1"/>
      <c r="E149" s="1"/>
      <c r="F149" s="1"/>
      <c r="G149" s="27"/>
      <c r="H149" s="27"/>
      <c r="I149" s="131"/>
      <c r="J149" s="119"/>
      <c r="K149" s="121"/>
      <c r="L149" s="34">
        <f ca="1">COUNTIF(L139:L148,-1)</f>
        <v>0</v>
      </c>
      <c r="M149" s="34"/>
      <c r="N149" s="34"/>
      <c r="O149" s="34"/>
      <c r="P149" s="33"/>
      <c r="Q149" s="33"/>
      <c r="R149" s="33"/>
      <c r="S149" s="1"/>
      <c r="T149" s="12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31" customFormat="1">
      <c r="A150" s="60"/>
      <c r="B150" s="231"/>
      <c r="C150" s="224"/>
      <c r="D150" s="1"/>
      <c r="E150" s="1"/>
      <c r="F150" s="1"/>
      <c r="G150" s="27"/>
      <c r="H150" s="27"/>
      <c r="I150" s="131"/>
      <c r="J150" s="119"/>
      <c r="K150" s="121"/>
      <c r="L150" s="34"/>
      <c r="M150" s="34"/>
      <c r="N150" s="34"/>
      <c r="O150" s="34"/>
      <c r="P150" s="33"/>
      <c r="Q150" s="33"/>
      <c r="R150" s="33"/>
      <c r="S150" s="1"/>
      <c r="T150" s="12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31" customFormat="1">
      <c r="A151" s="203" t="s">
        <v>473</v>
      </c>
      <c r="B151" s="231"/>
      <c r="C151" s="224"/>
      <c r="D151" s="1"/>
      <c r="E151" s="1"/>
      <c r="F151" s="1"/>
      <c r="G151" s="27"/>
      <c r="H151" s="27"/>
      <c r="I151" s="131"/>
      <c r="J151" s="119"/>
      <c r="K151" s="121"/>
      <c r="L151" s="34"/>
      <c r="M151" s="34"/>
      <c r="N151" s="34"/>
      <c r="O151" s="34"/>
      <c r="P151" s="33"/>
      <c r="Q151" s="33"/>
      <c r="R151" s="33"/>
      <c r="S151" s="1"/>
      <c r="T151" s="12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31" customFormat="1">
      <c r="A152" s="60"/>
      <c r="B152" s="231"/>
      <c r="C152" s="224"/>
      <c r="D152" s="1"/>
      <c r="E152" s="1"/>
      <c r="F152" s="211">
        <v>5</v>
      </c>
      <c r="G152" s="27"/>
      <c r="H152" s="27"/>
      <c r="I152" s="131"/>
      <c r="J152" s="119"/>
      <c r="K152" s="121"/>
      <c r="L152" s="34"/>
      <c r="M152" s="34"/>
      <c r="N152" s="34"/>
      <c r="O152" s="34"/>
      <c r="P152" s="33"/>
      <c r="Q152" s="33"/>
      <c r="R152" s="33"/>
      <c r="S152" s="1"/>
      <c r="T152" s="12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31" customFormat="1">
      <c r="A153" s="60" t="s">
        <v>440</v>
      </c>
      <c r="B153" s="231" t="s">
        <v>441</v>
      </c>
      <c r="C153" s="225"/>
      <c r="D153" s="1"/>
      <c r="E153" s="1" t="s">
        <v>396</v>
      </c>
      <c r="F153" s="1" t="s">
        <v>444</v>
      </c>
      <c r="G153" s="27" t="s">
        <v>337</v>
      </c>
      <c r="H153" s="27" t="s">
        <v>338</v>
      </c>
      <c r="I153" s="131"/>
      <c r="J153" s="119" t="s">
        <v>1447</v>
      </c>
      <c r="K153" s="121"/>
      <c r="L153" s="34"/>
      <c r="M153" s="34"/>
      <c r="N153" s="34"/>
      <c r="O153" s="34"/>
      <c r="P153" s="33"/>
      <c r="Q153" s="33"/>
      <c r="R153" s="33" t="s">
        <v>1449</v>
      </c>
      <c r="S153" s="27"/>
      <c r="T153" s="12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31" customFormat="1">
      <c r="A154" s="60" t="s">
        <v>2296</v>
      </c>
      <c r="B154" s="231"/>
      <c r="C154" s="126">
        <f ca="1">IF(OR(C94=C155,C124=C155),INT(RAND()*32)+1,C155)</f>
        <v>27</v>
      </c>
      <c r="D154" s="1"/>
      <c r="E154" s="1">
        <v>1</v>
      </c>
      <c r="F154" s="1">
        <f>F152</f>
        <v>5</v>
      </c>
      <c r="G154" s="27" t="str">
        <f ca="1">IF(RIGHT(A154,F154)="0",INT(RAND()*9+1),RIGHT(A154,F154))</f>
        <v>58326</v>
      </c>
      <c r="H154" s="27" t="str">
        <f ca="1">IF(LEFT(G154,1)="0",LEFT(G160,1)&amp;RIGHT(G154,LEN(G154)-1),IF(VALUE(G154)=10,VALUE("1"&amp;RIGHT(G160)),G154))</f>
        <v>58326</v>
      </c>
      <c r="I154" s="131">
        <f ca="1">H154*1</f>
        <v>58326</v>
      </c>
      <c r="J154" s="119">
        <f ca="1">I154</f>
        <v>58326</v>
      </c>
      <c r="K154" s="121">
        <f ca="1">ABS(I154)</f>
        <v>58326</v>
      </c>
      <c r="L154" s="34">
        <f ca="1">IF(J154&lt;0,-1,1)</f>
        <v>1</v>
      </c>
      <c r="M154" s="34" t="str">
        <f ca="1">IF(I154&lt;0,E154,"")</f>
        <v/>
      </c>
      <c r="N154" s="34">
        <f ca="1">IF(I154&gt;0,E154,"")</f>
        <v>1</v>
      </c>
      <c r="O154" s="34">
        <f ca="1">SMALL(N154:N163,2)</f>
        <v>2</v>
      </c>
      <c r="P154" s="33">
        <f ca="1">LARGE(K154:K163,1)</f>
        <v>81659</v>
      </c>
      <c r="Q154" s="33">
        <f ca="1">VLOOKUP(1,O154:P163,2,FALSE)</f>
        <v>69437</v>
      </c>
      <c r="R154" s="33">
        <f ca="1">IF(L164&gt;0,Q154,I154)</f>
        <v>58326</v>
      </c>
      <c r="S154" s="1"/>
      <c r="T154" s="125">
        <f ca="1">IF(OR($E$1=1,$E$1=1.5),R154,K154)</f>
        <v>58326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31" customFormat="1">
      <c r="A155" s="60" t="s">
        <v>2297</v>
      </c>
      <c r="B155" s="231"/>
      <c r="C155" s="224">
        <f ca="1">INT(RAND()*32)+1</f>
        <v>27</v>
      </c>
      <c r="D155" s="1"/>
      <c r="E155" s="1">
        <v>2</v>
      </c>
      <c r="F155" s="1">
        <f>F152</f>
        <v>5</v>
      </c>
      <c r="G155" s="27" t="str">
        <f t="shared" ref="G155:G163" ca="1" si="116">IF(RIGHT(A155,F155)="0",INT(RAND()*9+1),RIGHT(A155,F155))</f>
        <v>69437</v>
      </c>
      <c r="H155" s="27" t="str">
        <f ca="1">IF(LEFT(G155,1)="0",LEFT(G160,1)&amp;RIGHT(G155,LEN(G155)-1),IF(VALUE(G155)=10,VALUE("1"&amp;RIGHT(G160)),G155))</f>
        <v>69437</v>
      </c>
      <c r="I155" s="131">
        <f ca="1">IF(C154&lt;=6,H155*-1,H155*1)</f>
        <v>69437</v>
      </c>
      <c r="J155" s="119">
        <f ca="1">J154+I155</f>
        <v>127763</v>
      </c>
      <c r="K155" s="121">
        <f t="shared" ref="K155:K163" ca="1" si="117">ABS(I155)</f>
        <v>69437</v>
      </c>
      <c r="L155" s="34">
        <f t="shared" ref="L155:L163" ca="1" si="118">IF(J155&lt;0,-1,1)</f>
        <v>1</v>
      </c>
      <c r="M155" s="34" t="str">
        <f t="shared" ref="M155:M163" ca="1" si="119">IF(I155&lt;0,E155,"")</f>
        <v/>
      </c>
      <c r="N155" s="34">
        <f t="shared" ref="N155:N163" ca="1" si="120">IF(I155&gt;0,E155,"")</f>
        <v>2</v>
      </c>
      <c r="O155" s="34">
        <f ca="1">SMALL(N154:N163,3)</f>
        <v>3</v>
      </c>
      <c r="P155" s="33">
        <f ca="1">LARGE(K154:K163,2)</f>
        <v>70548</v>
      </c>
      <c r="Q155" s="33">
        <f ca="1">VLOOKUP(2,O154:P163,2,FALSE)</f>
        <v>81659</v>
      </c>
      <c r="R155" s="33">
        <f ca="1">IF(L164&gt;0,Q155,I155)</f>
        <v>69437</v>
      </c>
      <c r="S155" s="1"/>
      <c r="T155" s="125">
        <f t="shared" ref="T155:T163" ca="1" si="121">IF(OR($E$1=1,$E$1=1.5),R155,K155)</f>
        <v>69437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31" customFormat="1">
      <c r="A156" s="60" t="s">
        <v>2298</v>
      </c>
      <c r="B156" s="231"/>
      <c r="C156" s="224"/>
      <c r="D156" s="1"/>
      <c r="E156" s="1">
        <v>3</v>
      </c>
      <c r="F156" s="1">
        <f>F152</f>
        <v>5</v>
      </c>
      <c r="G156" s="27" t="str">
        <f t="shared" ca="1" si="116"/>
        <v>36104</v>
      </c>
      <c r="H156" s="27" t="str">
        <f ca="1">IF(LEFT(G156,1)="0",LEFT(G160,1)&amp;RIGHT(G156,LEN(G156)-1),IF(VALUE(G156)=10,VALUE("1"&amp;RIGHT(G160)),G156))</f>
        <v>36104</v>
      </c>
      <c r="I156" s="131">
        <f ca="1">IF(AND(C154&gt;=6,C154&lt;=21),H156*-1,H156*1)</f>
        <v>36104</v>
      </c>
      <c r="J156" s="119">
        <f t="shared" ref="J156:J163" ca="1" si="122">J155+I156</f>
        <v>163867</v>
      </c>
      <c r="K156" s="121">
        <f t="shared" ca="1" si="117"/>
        <v>36104</v>
      </c>
      <c r="L156" s="34">
        <f t="shared" ca="1" si="118"/>
        <v>1</v>
      </c>
      <c r="M156" s="34" t="str">
        <f t="shared" ca="1" si="119"/>
        <v/>
      </c>
      <c r="N156" s="34">
        <f t="shared" ca="1" si="120"/>
        <v>3</v>
      </c>
      <c r="O156" s="34">
        <f ca="1">SMALL(N154:N163,1)</f>
        <v>1</v>
      </c>
      <c r="P156" s="33">
        <f ca="1">LARGE(K154:K163,3)</f>
        <v>69437</v>
      </c>
      <c r="Q156" s="33">
        <f ca="1">VLOOKUP(3,O154:P163,2,FALSE)</f>
        <v>70548</v>
      </c>
      <c r="R156" s="33">
        <f ca="1">IF(L164&gt;0,Q156,I156)</f>
        <v>36104</v>
      </c>
      <c r="S156" s="1"/>
      <c r="T156" s="125">
        <f t="shared" ca="1" si="121"/>
        <v>36104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31" customFormat="1">
      <c r="A157" s="60" t="s">
        <v>2299</v>
      </c>
      <c r="B157" s="231"/>
      <c r="C157" s="224"/>
      <c r="D157" s="1"/>
      <c r="E157" s="1">
        <v>4</v>
      </c>
      <c r="F157" s="1">
        <f>F152</f>
        <v>5</v>
      </c>
      <c r="G157" s="27" t="str">
        <f t="shared" ca="1" si="116"/>
        <v>81659</v>
      </c>
      <c r="H157" s="27" t="str">
        <f ca="1">IF(LEFT(G157,1)="0",LEFT(G160,1)&amp;RIGHT(G157,LEN(G157)-1),IF(VALUE(G157)=10,VALUE("1"&amp;RIGHT(G160)),G157))</f>
        <v>81659</v>
      </c>
      <c r="I157" s="131">
        <f ca="1">IF(OR(C154=7,C154=8,C154=9,C154=10,C154=22,C154=23,C154=24,C154=25,C154=26,C154=27,C154=28,C154=29,C154=30),H157*-1,H157*1)</f>
        <v>-81659</v>
      </c>
      <c r="J157" s="119">
        <f t="shared" ca="1" si="122"/>
        <v>82208</v>
      </c>
      <c r="K157" s="121">
        <f t="shared" ca="1" si="117"/>
        <v>81659</v>
      </c>
      <c r="L157" s="34">
        <f t="shared" ca="1" si="118"/>
        <v>1</v>
      </c>
      <c r="M157" s="34">
        <f t="shared" ca="1" si="119"/>
        <v>4</v>
      </c>
      <c r="N157" s="34" t="str">
        <f t="shared" ca="1" si="120"/>
        <v/>
      </c>
      <c r="O157" s="34">
        <f ca="1">SMALL(N154:N163,5)</f>
        <v>7</v>
      </c>
      <c r="P157" s="33">
        <f ca="1">LARGE(K154:K163,4)</f>
        <v>58326</v>
      </c>
      <c r="Q157" s="33">
        <f ca="1">VLOOKUP(4,O154:P163,2,FALSE)</f>
        <v>-14982</v>
      </c>
      <c r="R157" s="33">
        <f ca="1">IF(L164&gt;0,Q157,I157)</f>
        <v>-81659</v>
      </c>
      <c r="S157" s="1"/>
      <c r="T157" s="125">
        <f t="shared" ca="1" si="121"/>
        <v>-81659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31" customFormat="1">
      <c r="A158" s="60" t="s">
        <v>2300</v>
      </c>
      <c r="B158" s="231"/>
      <c r="C158" s="224"/>
      <c r="D158" s="1"/>
      <c r="E158" s="1">
        <v>5</v>
      </c>
      <c r="F158" s="1">
        <f>F152</f>
        <v>5</v>
      </c>
      <c r="G158" s="27" t="str">
        <f t="shared" ca="1" si="116"/>
        <v>47215</v>
      </c>
      <c r="H158" s="27" t="str">
        <f ca="1">IF(LEFT(G158,1)="0",LEFT(G154,1)&amp;RIGHT(G158,LEN(G158)-1),IF(VALUE(G158)=10,VALUE("1"&amp;RIGHT(G154)),G158))</f>
        <v>47215</v>
      </c>
      <c r="I158" s="131">
        <f ca="1">IF(OR(C154=1,C154=2,C154=11,C154=12,C154=13,C154=14,C154=15,C154=22,C154=23,C154=24,C154=31,C154=32),H158*-1,H158*1)</f>
        <v>47215</v>
      </c>
      <c r="J158" s="119">
        <f t="shared" ca="1" si="122"/>
        <v>129423</v>
      </c>
      <c r="K158" s="121">
        <f t="shared" ca="1" si="117"/>
        <v>47215</v>
      </c>
      <c r="L158" s="34">
        <f t="shared" ca="1" si="118"/>
        <v>1</v>
      </c>
      <c r="M158" s="34" t="str">
        <f t="shared" ca="1" si="119"/>
        <v/>
      </c>
      <c r="N158" s="34">
        <f t="shared" ca="1" si="120"/>
        <v>5</v>
      </c>
      <c r="O158" s="34">
        <f ca="1">SMALL(N154:N163,4)</f>
        <v>5</v>
      </c>
      <c r="P158" s="33">
        <f ca="1">LARGE(K154:K163,5)</f>
        <v>54183</v>
      </c>
      <c r="Q158" s="33">
        <f ca="1">VLOOKUP(5,O154:P163,2,FALSE)</f>
        <v>54183</v>
      </c>
      <c r="R158" s="33">
        <f ca="1">IF(L164&gt;0,Q158,I158)</f>
        <v>47215</v>
      </c>
      <c r="S158" s="1"/>
      <c r="T158" s="125">
        <f t="shared" ca="1" si="121"/>
        <v>47215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31" customFormat="1">
      <c r="A159" s="60" t="s">
        <v>2301</v>
      </c>
      <c r="B159" s="231"/>
      <c r="C159" s="224"/>
      <c r="D159" s="1"/>
      <c r="E159" s="1">
        <v>6</v>
      </c>
      <c r="F159" s="1">
        <f>F152</f>
        <v>5</v>
      </c>
      <c r="G159" s="27" t="str">
        <f t="shared" ca="1" si="116"/>
        <v>25093</v>
      </c>
      <c r="H159" s="27" t="str">
        <f ca="1">IF(LEFT(G159,1)="0",LEFT(G154,1)&amp;RIGHT(G159,LEN(G159)-1),IF(VALUE(G159)=10,VALUE("1"&amp;RIGHT(G154)),G159))</f>
        <v>25093</v>
      </c>
      <c r="I159" s="131">
        <f ca="1">IF(OR(C154&lt;=8,C154=14,C154=15,,C154=16,C154=17,C154=18,C154=19,C154=25,C154=26,C154=27,C154=28),H159*-1,H159*1)</f>
        <v>-25093</v>
      </c>
      <c r="J159" s="119">
        <f t="shared" ca="1" si="122"/>
        <v>104330</v>
      </c>
      <c r="K159" s="121">
        <f t="shared" ca="1" si="117"/>
        <v>25093</v>
      </c>
      <c r="L159" s="34">
        <f t="shared" ca="1" si="118"/>
        <v>1</v>
      </c>
      <c r="M159" s="34">
        <f t="shared" ca="1" si="119"/>
        <v>6</v>
      </c>
      <c r="N159" s="34" t="str">
        <f t="shared" ca="1" si="120"/>
        <v/>
      </c>
      <c r="O159" s="34">
        <f ca="1">SMALL(M154:M163,2)</f>
        <v>6</v>
      </c>
      <c r="P159" s="33">
        <f ca="1">LARGE(K154:K163,6)*-1</f>
        <v>-47215</v>
      </c>
      <c r="Q159" s="33">
        <f ca="1">VLOOKUP(6,O154:P163,2,FALSE)</f>
        <v>-47215</v>
      </c>
      <c r="R159" s="33">
        <f ca="1">IF(L164&gt;0,Q159,I159)</f>
        <v>-25093</v>
      </c>
      <c r="S159" s="1"/>
      <c r="T159" s="125">
        <f t="shared" ca="1" si="121"/>
        <v>-25093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31" customFormat="1">
      <c r="A160" s="60" t="s">
        <v>2302</v>
      </c>
      <c r="B160" s="231"/>
      <c r="C160" s="224"/>
      <c r="D160" s="1"/>
      <c r="E160" s="1">
        <v>7</v>
      </c>
      <c r="F160" s="1">
        <f>F152</f>
        <v>5</v>
      </c>
      <c r="G160" s="27" t="str">
        <f t="shared" ca="1" si="116"/>
        <v>14982</v>
      </c>
      <c r="H160" s="27" t="str">
        <f ca="1">IF(LEFT(G160,1)="0",LEFT(G154,1)&amp;RIGHT(G160,LEN(G160)-1),IF(VALUE(G160)=10,VALUE("1"&amp;RIGHT(G154)),G160))</f>
        <v>14982</v>
      </c>
      <c r="I160" s="131">
        <f ca="1">IF(OR(C154=3,C154=5,C154=9,C154=11,C154=16,C154=17,C154=20,C154=21,C154=22,C154=23,C154=25,C154=26,C154&gt;=29),H160*-1,H160*1)</f>
        <v>14982</v>
      </c>
      <c r="J160" s="119">
        <f t="shared" ca="1" si="122"/>
        <v>119312</v>
      </c>
      <c r="K160" s="121">
        <f t="shared" ca="1" si="117"/>
        <v>14982</v>
      </c>
      <c r="L160" s="34">
        <f t="shared" ca="1" si="118"/>
        <v>1</v>
      </c>
      <c r="M160" s="34" t="str">
        <f t="shared" ca="1" si="119"/>
        <v/>
      </c>
      <c r="N160" s="34">
        <f t="shared" ca="1" si="120"/>
        <v>7</v>
      </c>
      <c r="O160" s="34">
        <f ca="1">SMALL(M154:M163,4)</f>
        <v>9</v>
      </c>
      <c r="P160" s="33">
        <f ca="1">LARGE(K154:K163,7)*-1</f>
        <v>-36104</v>
      </c>
      <c r="Q160" s="33">
        <f ca="1">VLOOKUP(7,O154:P163,2,FALSE)</f>
        <v>58326</v>
      </c>
      <c r="R160" s="33">
        <f ca="1">IF(L164&gt;0,Q160,I160)</f>
        <v>14982</v>
      </c>
      <c r="S160" s="1"/>
      <c r="T160" s="125">
        <f t="shared" ca="1" si="121"/>
        <v>14982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31" customFormat="1">
      <c r="A161" s="60" t="s">
        <v>2303</v>
      </c>
      <c r="B161" s="231"/>
      <c r="C161" s="224"/>
      <c r="D161" s="1"/>
      <c r="E161" s="1">
        <v>8</v>
      </c>
      <c r="F161" s="1">
        <f>F152</f>
        <v>5</v>
      </c>
      <c r="G161" s="27" t="str">
        <f t="shared" ca="1" si="116"/>
        <v>03871</v>
      </c>
      <c r="H161" s="27" t="str">
        <f ca="1">IF(LEFT(G161,1)="0",INT(RAND()*9+1)&amp;RIGHT(G161,LEN(G161)-1),IF(VALUE(G161)=10,VALUE("1"&amp;RIGHT(G154)),G161))</f>
        <v>23871</v>
      </c>
      <c r="I161" s="131">
        <f ca="1">IF(OR(C154=1,C154=7,C154=10,C154=11,C154=12,C154=14,C154=18,C154=20,C154=24,C154=27,C154=29,C154=31),H161*-1,H161*1)</f>
        <v>-23871</v>
      </c>
      <c r="J161" s="119">
        <f t="shared" ca="1" si="122"/>
        <v>95441</v>
      </c>
      <c r="K161" s="121">
        <f t="shared" ca="1" si="117"/>
        <v>23871</v>
      </c>
      <c r="L161" s="34">
        <f t="shared" ca="1" si="118"/>
        <v>1</v>
      </c>
      <c r="M161" s="34">
        <f t="shared" ca="1" si="119"/>
        <v>8</v>
      </c>
      <c r="N161" s="34" t="str">
        <f t="shared" ca="1" si="120"/>
        <v/>
      </c>
      <c r="O161" s="34">
        <f ca="1">SMALL(M154:M163,3)</f>
        <v>8</v>
      </c>
      <c r="P161" s="33">
        <f ca="1">LARGE(K154:K163,8)*-1</f>
        <v>-25093</v>
      </c>
      <c r="Q161" s="33">
        <f ca="1">VLOOKUP(8,O154:P163,2,FALSE)</f>
        <v>-25093</v>
      </c>
      <c r="R161" s="33">
        <f ca="1">IF(L164&gt;0,Q161,I161)</f>
        <v>-23871</v>
      </c>
      <c r="S161" s="1"/>
      <c r="T161" s="125">
        <f t="shared" ca="1" si="121"/>
        <v>-23871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31" customFormat="1">
      <c r="A162" s="60" t="s">
        <v>2304</v>
      </c>
      <c r="B162" s="231"/>
      <c r="C162" s="224"/>
      <c r="D162" s="1"/>
      <c r="E162" s="1">
        <v>9</v>
      </c>
      <c r="F162" s="1">
        <f>F152</f>
        <v>5</v>
      </c>
      <c r="G162" s="27" t="str">
        <f ca="1">IF(LEFT(A162,F162)="0",INT(RAND()*9+1),LEFT(A162,F162))</f>
        <v>54183</v>
      </c>
      <c r="H162" s="27" t="str">
        <f ca="1">IF(LEFT(G162,1)="0",INT(RAND()*9+1)&amp;RIGHT(G162,LEN(G162)-1),IF(VALUE(G162)=10,VALUE("1"&amp;RIGHT(G154)),G162))</f>
        <v>54183</v>
      </c>
      <c r="I162" s="131">
        <f ca="1">IF(OR(C154=4,C154=5,C154=6,C154=8,C154=9,C154=12,C154=13,C154=15,C154=16,C154=18,C154=19,C154=21,C154=22,C154=25,C154=27,C154=28,C154=30,C154=32),H162*-1,H162*1)</f>
        <v>-54183</v>
      </c>
      <c r="J162" s="119">
        <f t="shared" ca="1" si="122"/>
        <v>41258</v>
      </c>
      <c r="K162" s="121">
        <f t="shared" ca="1" si="117"/>
        <v>54183</v>
      </c>
      <c r="L162" s="34">
        <f t="shared" ca="1" si="118"/>
        <v>1</v>
      </c>
      <c r="M162" s="34">
        <f t="shared" ca="1" si="119"/>
        <v>9</v>
      </c>
      <c r="N162" s="34" t="str">
        <f t="shared" ca="1" si="120"/>
        <v/>
      </c>
      <c r="O162" s="34">
        <f ca="1">SMALL(N154:N163,6)</f>
        <v>10</v>
      </c>
      <c r="P162" s="33">
        <f ca="1">LARGE(K154:K163,9)</f>
        <v>23871</v>
      </c>
      <c r="Q162" s="33">
        <f ca="1">VLOOKUP(9,O154:P163,2,FALSE)</f>
        <v>-36104</v>
      </c>
      <c r="R162" s="33">
        <f ca="1">IF(L164&gt;0,Q162,I162)</f>
        <v>-54183</v>
      </c>
      <c r="S162" s="1"/>
      <c r="T162" s="125">
        <f t="shared" ca="1" si="121"/>
        <v>-54183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31" customFormat="1">
      <c r="A163" s="60" t="s">
        <v>2305</v>
      </c>
      <c r="B163" s="231"/>
      <c r="C163" s="224"/>
      <c r="D163" s="1"/>
      <c r="E163" s="1">
        <v>10</v>
      </c>
      <c r="F163" s="1">
        <f>F152</f>
        <v>5</v>
      </c>
      <c r="G163" s="27" t="str">
        <f t="shared" ca="1" si="116"/>
        <v>70548</v>
      </c>
      <c r="H163" s="27" t="str">
        <f ca="1">IF(LEFT(G163,1)="0",INT(RAND()*9+1)&amp;RIGHT(G163,LEN(G163)-1),IF(VALUE(G163)=10,VALUE("1"&amp;RIGHT(G154)),G163))</f>
        <v>70548</v>
      </c>
      <c r="I163" s="131">
        <f ca="1">IF(OR(C154=2,C154=3,C154=4,C154=10,C154=13,C154=17,C154=19,C154=20,C154=21,C154=23,C154=24,C154=26,C154&gt;=28),H163*-1,H163*1)</f>
        <v>70548</v>
      </c>
      <c r="J163" s="119">
        <f t="shared" ca="1" si="122"/>
        <v>111806</v>
      </c>
      <c r="K163" s="121">
        <f t="shared" ca="1" si="117"/>
        <v>70548</v>
      </c>
      <c r="L163" s="34">
        <f t="shared" ca="1" si="118"/>
        <v>1</v>
      </c>
      <c r="M163" s="34" t="str">
        <f t="shared" ca="1" si="119"/>
        <v/>
      </c>
      <c r="N163" s="34">
        <f t="shared" ca="1" si="120"/>
        <v>10</v>
      </c>
      <c r="O163" s="34">
        <f ca="1">SMALL(M154:M163,1)</f>
        <v>4</v>
      </c>
      <c r="P163" s="33">
        <f ca="1">LARGE(K154:K163,10)*-1</f>
        <v>-14982</v>
      </c>
      <c r="Q163" s="33">
        <f ca="1">VLOOKUP(10,O154:P163,2,FALSE)</f>
        <v>23871</v>
      </c>
      <c r="R163" s="33">
        <f ca="1">IF(L164&gt;0,Q163,I163)</f>
        <v>70548</v>
      </c>
      <c r="S163" s="1"/>
      <c r="T163" s="125">
        <f t="shared" ca="1" si="121"/>
        <v>70548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31" customFormat="1">
      <c r="A164" s="60"/>
      <c r="B164" s="231"/>
      <c r="C164" s="224"/>
      <c r="D164" s="1"/>
      <c r="E164" s="1"/>
      <c r="F164" s="1"/>
      <c r="G164" s="27"/>
      <c r="H164" s="27"/>
      <c r="I164" s="131"/>
      <c r="J164" s="119"/>
      <c r="K164" s="121"/>
      <c r="L164" s="34">
        <f ca="1">COUNTIF(L154:L163,-1)</f>
        <v>0</v>
      </c>
      <c r="M164" s="34"/>
      <c r="N164" s="34"/>
      <c r="O164" s="34"/>
      <c r="P164" s="33"/>
      <c r="Q164" s="33"/>
      <c r="R164" s="33"/>
      <c r="S164" s="1"/>
      <c r="T164" s="12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31" customFormat="1">
      <c r="A165" s="60"/>
      <c r="B165" s="231"/>
      <c r="C165" s="224"/>
      <c r="D165" s="1"/>
      <c r="E165" s="1"/>
      <c r="F165" s="1"/>
      <c r="G165" s="27"/>
      <c r="H165" s="27"/>
      <c r="I165" s="131"/>
      <c r="J165" s="119"/>
      <c r="K165" s="121"/>
      <c r="L165" s="34"/>
      <c r="M165" s="34"/>
      <c r="N165" s="34"/>
      <c r="O165" s="34"/>
      <c r="P165" s="33"/>
      <c r="Q165" s="33"/>
      <c r="R165" s="33"/>
      <c r="S165" s="1"/>
      <c r="T165" s="12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31" customFormat="1">
      <c r="A166" s="203" t="s">
        <v>472</v>
      </c>
      <c r="B166" s="231"/>
      <c r="C166" s="224"/>
      <c r="D166" s="1"/>
      <c r="E166" s="1"/>
      <c r="F166" s="1"/>
      <c r="G166" s="27"/>
      <c r="H166" s="27"/>
      <c r="I166" s="131"/>
      <c r="J166" s="119"/>
      <c r="K166" s="121"/>
      <c r="L166" s="34"/>
      <c r="M166" s="34"/>
      <c r="N166" s="34"/>
      <c r="O166" s="34"/>
      <c r="P166" s="33"/>
      <c r="Q166" s="33"/>
      <c r="R166" s="33"/>
      <c r="S166" s="1"/>
      <c r="T166" s="12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31" customFormat="1">
      <c r="A167" s="60"/>
      <c r="B167" s="231"/>
      <c r="C167" s="224"/>
      <c r="D167" s="1"/>
      <c r="E167" s="1"/>
      <c r="F167" s="211">
        <v>5</v>
      </c>
      <c r="G167" s="27"/>
      <c r="H167" s="27"/>
      <c r="I167" s="131"/>
      <c r="J167" s="119"/>
      <c r="K167" s="121"/>
      <c r="L167" s="34"/>
      <c r="M167" s="34"/>
      <c r="N167" s="34"/>
      <c r="O167" s="34"/>
      <c r="P167" s="33"/>
      <c r="Q167" s="33"/>
      <c r="R167" s="33"/>
      <c r="S167" s="1"/>
      <c r="T167" s="12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31" customFormat="1">
      <c r="A168" s="60" t="s">
        <v>440</v>
      </c>
      <c r="B168" s="231" t="s">
        <v>441</v>
      </c>
      <c r="C168" s="224"/>
      <c r="D168" s="1"/>
      <c r="E168" s="1" t="s">
        <v>396</v>
      </c>
      <c r="F168" s="1" t="s">
        <v>444</v>
      </c>
      <c r="G168" s="27" t="s">
        <v>337</v>
      </c>
      <c r="H168" s="27" t="s">
        <v>338</v>
      </c>
      <c r="I168" s="131"/>
      <c r="J168" s="119" t="s">
        <v>1447</v>
      </c>
      <c r="K168" s="121"/>
      <c r="L168" s="34"/>
      <c r="M168" s="34"/>
      <c r="N168" s="34"/>
      <c r="O168" s="34"/>
      <c r="P168" s="33"/>
      <c r="Q168" s="33"/>
      <c r="R168" s="33" t="s">
        <v>1449</v>
      </c>
      <c r="S168" s="27"/>
      <c r="T168" s="12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31" customFormat="1">
      <c r="A169" s="60" t="s">
        <v>2306</v>
      </c>
      <c r="B169" s="231"/>
      <c r="C169" s="224">
        <v>0</v>
      </c>
      <c r="D169" s="1"/>
      <c r="E169" s="1">
        <v>1</v>
      </c>
      <c r="F169" s="1">
        <f>F167</f>
        <v>5</v>
      </c>
      <c r="G169" s="27" t="str">
        <f ca="1">IF(RIGHT(A169,F169)="0",INT(RAND()*9+1),RIGHT(A169,F169))</f>
        <v>28674</v>
      </c>
      <c r="H169" s="27" t="str">
        <f ca="1">IF(LEFT(G169,1)="0",LEFT(G175,1)&amp;RIGHT(G169,LEN(G169)-1),IF(VALUE(G169)=10,VALUE("1"&amp;RIGHT(G175)),G169))</f>
        <v>28674</v>
      </c>
      <c r="I169" s="131">
        <f ca="1">H169*1</f>
        <v>28674</v>
      </c>
      <c r="J169" s="119">
        <f ca="1">I169</f>
        <v>28674</v>
      </c>
      <c r="K169" s="121">
        <f ca="1">ABS(I169)</f>
        <v>28674</v>
      </c>
      <c r="L169" s="34">
        <f ca="1">IF(J169&lt;0,-1,1)</f>
        <v>1</v>
      </c>
      <c r="M169" s="34" t="str">
        <f ca="1">IF(I169&lt;0,E169,"")</f>
        <v/>
      </c>
      <c r="N169" s="34">
        <f ca="1">IF(I169&gt;0,E169,"")</f>
        <v>1</v>
      </c>
      <c r="O169" s="34">
        <f ca="1">SMALL(N169:N178,2)</f>
        <v>2</v>
      </c>
      <c r="P169" s="33">
        <f ca="1">LARGE(K169:K178,1)</f>
        <v>96452</v>
      </c>
      <c r="Q169" s="33">
        <f ca="1">VLOOKUP(1,O169:P178,2,FALSE)</f>
        <v>84230</v>
      </c>
      <c r="R169" s="33">
        <f ca="1">IF(L179&gt;0,Q169,I169)</f>
        <v>28674</v>
      </c>
      <c r="S169" s="1"/>
      <c r="T169" s="125">
        <f ca="1">IF(OR($E$1=1,$E$1=1.5),R169,K169)</f>
        <v>28674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31" customFormat="1">
      <c r="A170" s="60" t="s">
        <v>2307</v>
      </c>
      <c r="B170" s="231"/>
      <c r="C170" s="224"/>
      <c r="D170" s="1"/>
      <c r="E170" s="1">
        <v>2</v>
      </c>
      <c r="F170" s="1">
        <f>F167</f>
        <v>5</v>
      </c>
      <c r="G170" s="27" t="str">
        <f t="shared" ref="G170:G178" ca="1" si="123">IF(RIGHT(A170,F170)="0",INT(RAND()*9+1),RIGHT(A170,F170))</f>
        <v>06452</v>
      </c>
      <c r="H170" s="27" t="str">
        <f ca="1">IF(LEFT(G170,1)="0",LEFT(G175,1)&amp;RIGHT(G170,LEN(G170)-1),IF(VALUE(G170)=10,VALUE("1"&amp;RIGHT(G175)),G170))</f>
        <v>96452</v>
      </c>
      <c r="I170" s="131">
        <f ca="1">H170*1</f>
        <v>96452</v>
      </c>
      <c r="J170" s="119">
        <f ca="1">J169+I170</f>
        <v>125126</v>
      </c>
      <c r="K170" s="121">
        <f t="shared" ref="K170:K178" ca="1" si="124">ABS(I170)</f>
        <v>96452</v>
      </c>
      <c r="L170" s="34">
        <f t="shared" ref="L170:L178" ca="1" si="125">IF(J170&lt;0,-1,1)</f>
        <v>1</v>
      </c>
      <c r="M170" s="34" t="str">
        <f t="shared" ref="M170:M178" ca="1" si="126">IF(I170&lt;0,E170,"")</f>
        <v/>
      </c>
      <c r="N170" s="34">
        <f t="shared" ref="N170:N178" ca="1" si="127">IF(I170&gt;0,E170,"")</f>
        <v>2</v>
      </c>
      <c r="O170" s="34">
        <f ca="1">SMALL(N169:N178,3)</f>
        <v>3</v>
      </c>
      <c r="P170" s="33">
        <f ca="1">LARGE(K169:K178,2)</f>
        <v>95341</v>
      </c>
      <c r="Q170" s="33">
        <f ca="1">VLOOKUP(2,O169:P178,2,FALSE)</f>
        <v>96452</v>
      </c>
      <c r="R170" s="33">
        <f ca="1">IF(L179&gt;0,Q170,I170)</f>
        <v>96452</v>
      </c>
      <c r="S170" s="1"/>
      <c r="T170" s="125">
        <f t="shared" ref="T170:T178" ca="1" si="128">IF(OR($E$1=1,$E$1=1.5),R170,K170)</f>
        <v>96452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31" customFormat="1">
      <c r="A171" s="60" t="s">
        <v>2308</v>
      </c>
      <c r="B171" s="231"/>
      <c r="C171" s="224"/>
      <c r="D171" s="1"/>
      <c r="E171" s="1">
        <v>3</v>
      </c>
      <c r="F171" s="1">
        <f>F167</f>
        <v>5</v>
      </c>
      <c r="G171" s="27" t="str">
        <f t="shared" ca="1" si="123"/>
        <v>73129</v>
      </c>
      <c r="H171" s="27" t="str">
        <f ca="1">IF(LEFT(G171,1)="0",LEFT(G175,1)&amp;RIGHT(G171,LEN(G171)-1),IF(VALUE(G171)=10,VALUE("1"&amp;RIGHT(G175)),G171))</f>
        <v>73129</v>
      </c>
      <c r="I171" s="131">
        <f ca="1">IF(AND(C169&gt;=1,C169&lt;=5),H171*-1,H171*1)</f>
        <v>73129</v>
      </c>
      <c r="J171" s="119">
        <f t="shared" ref="J171:J178" ca="1" si="129">J170+I171</f>
        <v>198255</v>
      </c>
      <c r="K171" s="121">
        <f t="shared" ca="1" si="124"/>
        <v>73129</v>
      </c>
      <c r="L171" s="34">
        <f t="shared" ca="1" si="125"/>
        <v>1</v>
      </c>
      <c r="M171" s="34" t="str">
        <f t="shared" ca="1" si="126"/>
        <v/>
      </c>
      <c r="N171" s="34">
        <f t="shared" ca="1" si="127"/>
        <v>3</v>
      </c>
      <c r="O171" s="34">
        <f ca="1">SMALL(N169:N178,1)</f>
        <v>1</v>
      </c>
      <c r="P171" s="33">
        <f ca="1">LARGE(K169:K178,3)</f>
        <v>84230</v>
      </c>
      <c r="Q171" s="33">
        <f ca="1">VLOOKUP(3,O169:P178,2,FALSE)</f>
        <v>95341</v>
      </c>
      <c r="R171" s="33">
        <f ca="1">IF(L179&gt;0,Q171,I171)</f>
        <v>73129</v>
      </c>
      <c r="S171" s="1"/>
      <c r="T171" s="125">
        <f t="shared" ca="1" si="128"/>
        <v>73129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31" customFormat="1">
      <c r="A172" s="60" t="s">
        <v>2309</v>
      </c>
      <c r="B172" s="231"/>
      <c r="C172" s="224"/>
      <c r="D172" s="1"/>
      <c r="E172" s="1">
        <v>4</v>
      </c>
      <c r="F172" s="1">
        <f>F167</f>
        <v>5</v>
      </c>
      <c r="G172" s="27" t="str">
        <f t="shared" ca="1" si="123"/>
        <v>17563</v>
      </c>
      <c r="H172" s="27" t="str">
        <f ca="1">IF(LEFT(G172,1)="0",LEFT(G175,1)&amp;RIGHT(G172,LEN(G172)-1),IF(VALUE(G172)=10,VALUE("1"&amp;RIGHT(G175)),G172))</f>
        <v>17563</v>
      </c>
      <c r="I172" s="131">
        <f ca="1">IF(C169&gt;=4,H172*-1,H172*1)</f>
        <v>17563</v>
      </c>
      <c r="J172" s="119">
        <f t="shared" ca="1" si="129"/>
        <v>215818</v>
      </c>
      <c r="K172" s="121">
        <f t="shared" ca="1" si="124"/>
        <v>17563</v>
      </c>
      <c r="L172" s="34">
        <f t="shared" ca="1" si="125"/>
        <v>1</v>
      </c>
      <c r="M172" s="34" t="str">
        <f t="shared" ca="1" si="126"/>
        <v/>
      </c>
      <c r="N172" s="34">
        <f t="shared" ca="1" si="127"/>
        <v>4</v>
      </c>
      <c r="O172" s="34">
        <f ca="1">SMALL(N169:N178,5)</f>
        <v>5</v>
      </c>
      <c r="P172" s="33">
        <f ca="1">LARGE(K169:K178,4)</f>
        <v>73129</v>
      </c>
      <c r="Q172" s="33">
        <f ca="1">VLOOKUP(4,O169:P178,2,FALSE)</f>
        <v>64328</v>
      </c>
      <c r="R172" s="33">
        <f ca="1">IF(L179&gt;0,Q172,I172)</f>
        <v>17563</v>
      </c>
      <c r="S172" s="1"/>
      <c r="T172" s="125">
        <f t="shared" ca="1" si="128"/>
        <v>17563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31" customFormat="1">
      <c r="A173" s="60" t="s">
        <v>2310</v>
      </c>
      <c r="B173" s="231"/>
      <c r="C173" s="224"/>
      <c r="D173" s="1"/>
      <c r="E173" s="1">
        <v>5</v>
      </c>
      <c r="F173" s="1">
        <f>F167</f>
        <v>5</v>
      </c>
      <c r="G173" s="27" t="str">
        <f t="shared" ca="1" si="123"/>
        <v>84230</v>
      </c>
      <c r="H173" s="27" t="str">
        <f ca="1">IF(LEFT(G173,1)="0",LEFT(G169,1)&amp;RIGHT(G173,LEN(G173)-1),IF(VALUE(G173)=10,VALUE("1"&amp;RIGHT(G169)),G173))</f>
        <v>84230</v>
      </c>
      <c r="I173" s="131">
        <f ca="1">IF(OR(C169=1,C169=2,C169=7),H173*-1,H173*1)</f>
        <v>84230</v>
      </c>
      <c r="J173" s="119">
        <f t="shared" ca="1" si="129"/>
        <v>300048</v>
      </c>
      <c r="K173" s="121">
        <f t="shared" ca="1" si="124"/>
        <v>84230</v>
      </c>
      <c r="L173" s="34">
        <f t="shared" ca="1" si="125"/>
        <v>1</v>
      </c>
      <c r="M173" s="34" t="str">
        <f t="shared" ca="1" si="126"/>
        <v/>
      </c>
      <c r="N173" s="34">
        <f t="shared" ca="1" si="127"/>
        <v>5</v>
      </c>
      <c r="O173" s="34">
        <f ca="1">SMALL(N169:N178,4)</f>
        <v>4</v>
      </c>
      <c r="P173" s="33">
        <f ca="1">LARGE(K169:K178,5)</f>
        <v>64328</v>
      </c>
      <c r="Q173" s="33">
        <f ca="1">VLOOKUP(5,O169:P178,2,FALSE)</f>
        <v>73129</v>
      </c>
      <c r="R173" s="33">
        <f ca="1">IF(L179&gt;0,Q173,I173)</f>
        <v>84230</v>
      </c>
      <c r="S173" s="1"/>
      <c r="T173" s="125">
        <f t="shared" ca="1" si="128"/>
        <v>84230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31" customFormat="1">
      <c r="A174" s="60" t="s">
        <v>2311</v>
      </c>
      <c r="B174" s="231"/>
      <c r="C174" s="224"/>
      <c r="D174" s="1"/>
      <c r="E174" s="1">
        <v>6</v>
      </c>
      <c r="F174" s="1">
        <f>F167</f>
        <v>5</v>
      </c>
      <c r="G174" s="27" t="str">
        <f t="shared" ca="1" si="123"/>
        <v>39785</v>
      </c>
      <c r="H174" s="27" t="str">
        <f ca="1">IF(LEFT(G174,1)="0",LEFT(G169,1)&amp;RIGHT(G174,LEN(G174)-1),IF(VALUE(G174)=10,VALUE("1"&amp;RIGHT(G169)),G174))</f>
        <v>39785</v>
      </c>
      <c r="I174" s="131">
        <f ca="1">IF(OR(C169=2,C169=3,C169=4,,C169=6),H174*-1,H174*1)</f>
        <v>39785</v>
      </c>
      <c r="J174" s="119">
        <f t="shared" ca="1" si="129"/>
        <v>339833</v>
      </c>
      <c r="K174" s="121">
        <f t="shared" ca="1" si="124"/>
        <v>39785</v>
      </c>
      <c r="L174" s="34">
        <f t="shared" ca="1" si="125"/>
        <v>1</v>
      </c>
      <c r="M174" s="34" t="str">
        <f t="shared" ca="1" si="126"/>
        <v/>
      </c>
      <c r="N174" s="34">
        <f t="shared" ca="1" si="127"/>
        <v>6</v>
      </c>
      <c r="O174" s="34" t="e">
        <f ca="1">SMALL(M169:M178,2)</f>
        <v>#NUM!</v>
      </c>
      <c r="P174" s="33">
        <f ca="1">LARGE(K169:K178,6)*-1</f>
        <v>-62018</v>
      </c>
      <c r="Q174" s="33">
        <f ca="1">VLOOKUP(6,O169:P178,2,FALSE)</f>
        <v>28674</v>
      </c>
      <c r="R174" s="33">
        <f ca="1">IF(L179&gt;0,Q174,I174)</f>
        <v>39785</v>
      </c>
      <c r="S174" s="1"/>
      <c r="T174" s="125">
        <f t="shared" ca="1" si="128"/>
        <v>39785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31" customFormat="1">
      <c r="A175" s="60" t="s">
        <v>2312</v>
      </c>
      <c r="B175" s="231"/>
      <c r="C175" s="224"/>
      <c r="D175" s="1"/>
      <c r="E175" s="1">
        <v>7</v>
      </c>
      <c r="F175" s="1">
        <f>F167</f>
        <v>5</v>
      </c>
      <c r="G175" s="27" t="str">
        <f t="shared" ca="1" si="123"/>
        <v>95341</v>
      </c>
      <c r="H175" s="27" t="str">
        <f ca="1">IF(LEFT(G175,1)="0",LEFT(G169,1)&amp;RIGHT(G175,LEN(G175)-1),IF(VALUE(G175)=10,VALUE("1"&amp;RIGHT(G169)),G175))</f>
        <v>95341</v>
      </c>
      <c r="I175" s="131">
        <f ca="1">IF(OR(C169=1,C169=3,C169&gt;=5),H175*-1,H175*1)</f>
        <v>95341</v>
      </c>
      <c r="J175" s="119">
        <f t="shared" ca="1" si="129"/>
        <v>435174</v>
      </c>
      <c r="K175" s="121">
        <f t="shared" ca="1" si="124"/>
        <v>95341</v>
      </c>
      <c r="L175" s="34">
        <f t="shared" ca="1" si="125"/>
        <v>1</v>
      </c>
      <c r="M175" s="34" t="str">
        <f t="shared" ca="1" si="126"/>
        <v/>
      </c>
      <c r="N175" s="34">
        <f t="shared" ca="1" si="127"/>
        <v>7</v>
      </c>
      <c r="O175" s="34" t="e">
        <f ca="1">SMALL(M169:M178,4)</f>
        <v>#NUM!</v>
      </c>
      <c r="P175" s="33">
        <f ca="1">LARGE(K169:K178,7)*-1</f>
        <v>-40896</v>
      </c>
      <c r="Q175" s="33" t="e">
        <f ca="1">VLOOKUP(7,O169:P178,2,FALSE)</f>
        <v>#N/A</v>
      </c>
      <c r="R175" s="33">
        <f ca="1">IF(L179&gt;0,Q175,I175)</f>
        <v>95341</v>
      </c>
      <c r="S175" s="1"/>
      <c r="T175" s="125">
        <f t="shared" ca="1" si="128"/>
        <v>95341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31" customFormat="1">
      <c r="A176" s="60" t="s">
        <v>2313</v>
      </c>
      <c r="B176" s="231"/>
      <c r="C176" s="224"/>
      <c r="D176" s="1"/>
      <c r="E176" s="1">
        <v>8</v>
      </c>
      <c r="F176" s="1">
        <f>F167</f>
        <v>5</v>
      </c>
      <c r="G176" s="27" t="str">
        <f ca="1">IF(LEFT(A176,F176)="0",INT(RAND()*9+1),LEFT(A176,F176))</f>
        <v>64328</v>
      </c>
      <c r="H176" s="27" t="str">
        <f ca="1">IF(LEFT(G176,1)="0",INT(RAND()*9+1)&amp;RIGHT(G176,LEN(G176)-1),IF(VALUE(G176)=10,VALUE("1"&amp;RIGHT(G169)),G176))</f>
        <v>64328</v>
      </c>
      <c r="I176" s="131">
        <f ca="1">H176*1</f>
        <v>64328</v>
      </c>
      <c r="J176" s="119">
        <f t="shared" ca="1" si="129"/>
        <v>499502</v>
      </c>
      <c r="K176" s="121">
        <f t="shared" ca="1" si="124"/>
        <v>64328</v>
      </c>
      <c r="L176" s="34">
        <f t="shared" ca="1" si="125"/>
        <v>1</v>
      </c>
      <c r="M176" s="34" t="str">
        <f t="shared" ca="1" si="126"/>
        <v/>
      </c>
      <c r="N176" s="34">
        <f t="shared" ca="1" si="127"/>
        <v>8</v>
      </c>
      <c r="O176" s="34" t="e">
        <f ca="1">SMALL(M169:M178,3)</f>
        <v>#NUM!</v>
      </c>
      <c r="P176" s="33">
        <f ca="1">LARGE(K169:K178,8)*-1</f>
        <v>-39785</v>
      </c>
      <c r="Q176" s="33" t="e">
        <f ca="1">VLOOKUP(8,O169:P178,2,FALSE)</f>
        <v>#N/A</v>
      </c>
      <c r="R176" s="33">
        <f ca="1">IF(L179&gt;0,Q176,I176)</f>
        <v>64328</v>
      </c>
      <c r="S176" s="1"/>
      <c r="T176" s="125">
        <f t="shared" ca="1" si="128"/>
        <v>64328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31" customFormat="1">
      <c r="A177" s="60" t="s">
        <v>2314</v>
      </c>
      <c r="B177" s="231"/>
      <c r="C177" s="224"/>
      <c r="D177" s="1"/>
      <c r="E177" s="1">
        <v>9</v>
      </c>
      <c r="F177" s="1">
        <f>F167</f>
        <v>5</v>
      </c>
      <c r="G177" s="27" t="str">
        <f t="shared" ca="1" si="123"/>
        <v>40896</v>
      </c>
      <c r="H177" s="27" t="str">
        <f ca="1">IF(LEFT(G177,1)="0",INT(RAND()*9+1)&amp;RIGHT(G177,LEN(G177)-1),IF(VALUE(G177)=10,VALUE("1"&amp;RIGHT(G169)),G177))</f>
        <v>40896</v>
      </c>
      <c r="I177" s="131">
        <f ca="1">H177*1</f>
        <v>40896</v>
      </c>
      <c r="J177" s="119">
        <f t="shared" ca="1" si="129"/>
        <v>540398</v>
      </c>
      <c r="K177" s="121">
        <f t="shared" ca="1" si="124"/>
        <v>40896</v>
      </c>
      <c r="L177" s="34">
        <f t="shared" ca="1" si="125"/>
        <v>1</v>
      </c>
      <c r="M177" s="34" t="str">
        <f t="shared" ca="1" si="126"/>
        <v/>
      </c>
      <c r="N177" s="34">
        <f t="shared" ca="1" si="127"/>
        <v>9</v>
      </c>
      <c r="O177" s="34">
        <f ca="1">SMALL(N169:N178,6)</f>
        <v>6</v>
      </c>
      <c r="P177" s="33">
        <f ca="1">LARGE(K169:K178,9)</f>
        <v>28674</v>
      </c>
      <c r="Q177" s="33" t="e">
        <f ca="1">VLOOKUP(9,O169:P178,2,FALSE)</f>
        <v>#N/A</v>
      </c>
      <c r="R177" s="33">
        <f ca="1">IF(L179&gt;0,Q177,I177)</f>
        <v>40896</v>
      </c>
      <c r="S177" s="1"/>
      <c r="T177" s="125">
        <f t="shared" ca="1" si="128"/>
        <v>40896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31" customFormat="1">
      <c r="A178" s="60" t="s">
        <v>2315</v>
      </c>
      <c r="B178" s="231"/>
      <c r="C178" s="224"/>
      <c r="D178" s="1"/>
      <c r="E178" s="1">
        <v>10</v>
      </c>
      <c r="F178" s="1">
        <f>F167</f>
        <v>5</v>
      </c>
      <c r="G178" s="27" t="str">
        <f t="shared" ca="1" si="123"/>
        <v>62018</v>
      </c>
      <c r="H178" s="27" t="str">
        <f ca="1">IF(LEFT(G178,1)="0",INT(RAND()*9+1)&amp;RIGHT(G178,LEN(G178)-1),IF(VALUE(G178)=10,VALUE("1"&amp;RIGHT(G169)),G178))</f>
        <v>62018</v>
      </c>
      <c r="I178" s="131">
        <f ca="1">H178*1</f>
        <v>62018</v>
      </c>
      <c r="J178" s="119">
        <f t="shared" ca="1" si="129"/>
        <v>602416</v>
      </c>
      <c r="K178" s="121">
        <f t="shared" ca="1" si="124"/>
        <v>62018</v>
      </c>
      <c r="L178" s="34">
        <f t="shared" ca="1" si="125"/>
        <v>1</v>
      </c>
      <c r="M178" s="34" t="str">
        <f t="shared" ca="1" si="126"/>
        <v/>
      </c>
      <c r="N178" s="34">
        <f t="shared" ca="1" si="127"/>
        <v>10</v>
      </c>
      <c r="O178" s="34" t="e">
        <f ca="1">SMALL(M169:M178,1)</f>
        <v>#NUM!</v>
      </c>
      <c r="P178" s="33">
        <f ca="1">LARGE(K169:K178,10)*-1</f>
        <v>-17563</v>
      </c>
      <c r="Q178" s="33" t="e">
        <f ca="1">VLOOKUP(10,O169:P178,2,FALSE)</f>
        <v>#N/A</v>
      </c>
      <c r="R178" s="33">
        <f ca="1">IF(L179&gt;0,Q178,I178)</f>
        <v>62018</v>
      </c>
      <c r="S178" s="1"/>
      <c r="T178" s="125">
        <f t="shared" ca="1" si="128"/>
        <v>62018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31" customFormat="1">
      <c r="A179" s="60"/>
      <c r="B179" s="231"/>
      <c r="C179" s="224"/>
      <c r="D179" s="1"/>
      <c r="E179" s="1"/>
      <c r="F179" s="1"/>
      <c r="G179" s="27"/>
      <c r="H179" s="27"/>
      <c r="I179" s="131"/>
      <c r="J179" s="119"/>
      <c r="K179" s="121"/>
      <c r="L179" s="34">
        <f ca="1">COUNTIF(L169:L178,-1)</f>
        <v>0</v>
      </c>
      <c r="M179" s="34"/>
      <c r="N179" s="34"/>
      <c r="O179" s="34"/>
      <c r="P179" s="33"/>
      <c r="Q179" s="33"/>
      <c r="R179" s="33"/>
      <c r="S179" s="1"/>
      <c r="T179" s="12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31" customFormat="1">
      <c r="A180" s="60"/>
      <c r="B180" s="231"/>
      <c r="C180" s="224"/>
      <c r="D180" s="1"/>
      <c r="E180" s="1"/>
      <c r="F180" s="1"/>
      <c r="G180" s="27"/>
      <c r="H180" s="27"/>
      <c r="I180" s="131"/>
      <c r="J180" s="119"/>
      <c r="K180" s="121"/>
      <c r="L180" s="34"/>
      <c r="M180" s="34"/>
      <c r="N180" s="34"/>
      <c r="O180" s="34"/>
      <c r="P180" s="33"/>
      <c r="Q180" s="33"/>
      <c r="R180" s="33"/>
      <c r="S180" s="1"/>
      <c r="T180" s="12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31" customFormat="1">
      <c r="A181" s="203" t="s">
        <v>471</v>
      </c>
      <c r="B181" s="231"/>
      <c r="C181" s="224"/>
      <c r="D181" s="1"/>
      <c r="E181" s="1"/>
      <c r="F181" s="1"/>
      <c r="G181" s="27"/>
      <c r="H181" s="27"/>
      <c r="I181" s="131"/>
      <c r="J181" s="119"/>
      <c r="K181" s="121"/>
      <c r="L181" s="34"/>
      <c r="M181" s="34"/>
      <c r="N181" s="34"/>
      <c r="O181" s="34"/>
      <c r="P181" s="33"/>
      <c r="Q181" s="33"/>
      <c r="R181" s="33"/>
      <c r="S181" s="1"/>
      <c r="T181" s="12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31" customFormat="1">
      <c r="A182" s="60"/>
      <c r="B182" s="231"/>
      <c r="C182" s="224"/>
      <c r="D182" s="1"/>
      <c r="E182" s="1"/>
      <c r="F182" s="211">
        <v>6</v>
      </c>
      <c r="G182" s="27"/>
      <c r="H182" s="27"/>
      <c r="I182" s="131"/>
      <c r="J182" s="119"/>
      <c r="K182" s="121"/>
      <c r="L182" s="34"/>
      <c r="M182" s="34"/>
      <c r="N182" s="34"/>
      <c r="O182" s="34"/>
      <c r="P182" s="33"/>
      <c r="Q182" s="33"/>
      <c r="R182" s="33"/>
      <c r="S182" s="1"/>
      <c r="T182" s="12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31" customFormat="1">
      <c r="A183" s="60" t="s">
        <v>440</v>
      </c>
      <c r="B183" s="231" t="s">
        <v>441</v>
      </c>
      <c r="C183" s="224"/>
      <c r="D183" s="1"/>
      <c r="E183" s="1" t="s">
        <v>396</v>
      </c>
      <c r="F183" s="1" t="s">
        <v>444</v>
      </c>
      <c r="G183" s="27" t="s">
        <v>337</v>
      </c>
      <c r="H183" s="27" t="s">
        <v>338</v>
      </c>
      <c r="I183" s="131"/>
      <c r="J183" s="119" t="s">
        <v>1447</v>
      </c>
      <c r="K183" s="121"/>
      <c r="L183" s="34"/>
      <c r="M183" s="34"/>
      <c r="N183" s="34"/>
      <c r="O183" s="34"/>
      <c r="P183" s="33"/>
      <c r="Q183" s="33"/>
      <c r="R183" s="33" t="s">
        <v>1449</v>
      </c>
      <c r="S183" s="27"/>
      <c r="T183" s="12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31" customFormat="1">
      <c r="A184" s="60" t="s">
        <v>2316</v>
      </c>
      <c r="B184" s="231"/>
      <c r="C184" s="126">
        <f ca="1">IF(OR(C94=C185,C124=C185,C154=C185),INT(RAND()*32)+1,C185)</f>
        <v>19</v>
      </c>
      <c r="D184" s="1"/>
      <c r="E184" s="1">
        <v>1</v>
      </c>
      <c r="F184" s="1">
        <f>F182</f>
        <v>6</v>
      </c>
      <c r="G184" s="27" t="str">
        <f ca="1">IF(RIGHT(A184,F184)="0",INT(RAND()*9+1),RIGHT(A184,F184))</f>
        <v>407183</v>
      </c>
      <c r="H184" s="27" t="str">
        <f ca="1">IF(LEFT(G184,1)="0",LEFT(G190,1)&amp;RIGHT(G184,LEN(G184)-1),IF(VALUE(G184)=10,VALUE("1"&amp;RIGHT(G190)),G184))</f>
        <v>407183</v>
      </c>
      <c r="I184" s="131">
        <f ca="1">H184*1</f>
        <v>407183</v>
      </c>
      <c r="J184" s="119">
        <f ca="1">I184</f>
        <v>407183</v>
      </c>
      <c r="K184" s="121">
        <f ca="1">ABS(I184)</f>
        <v>407183</v>
      </c>
      <c r="L184" s="34">
        <f ca="1">IF(J184&lt;0,-1,1)</f>
        <v>1</v>
      </c>
      <c r="M184" s="34" t="str">
        <f ca="1">IF(I184&lt;0,E184,"")</f>
        <v/>
      </c>
      <c r="N184" s="34">
        <f ca="1">IF(I184&gt;0,E184,"")</f>
        <v>1</v>
      </c>
      <c r="O184" s="34">
        <f ca="1">SMALL(N184:N193,2)</f>
        <v>2</v>
      </c>
      <c r="P184" s="33">
        <f ca="1">LARGE(K184:K193,1)</f>
        <v>952638</v>
      </c>
      <c r="Q184" s="33">
        <f ca="1">VLOOKUP(1,O184:P193,2,FALSE)</f>
        <v>730416</v>
      </c>
      <c r="R184" s="33">
        <f ca="1">IF(L194&gt;0,Q184,I184)</f>
        <v>730416</v>
      </c>
      <c r="S184" s="1"/>
      <c r="T184" s="125">
        <f ca="1">IF(OR($E$1=1,$E$1=1.5),R184,K184)</f>
        <v>730416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31" customFormat="1">
      <c r="A185" s="60" t="s">
        <v>2317</v>
      </c>
      <c r="B185" s="231"/>
      <c r="C185" s="224">
        <f ca="1">INT(RAND()*32)+1</f>
        <v>19</v>
      </c>
      <c r="D185" s="1"/>
      <c r="E185" s="1">
        <v>2</v>
      </c>
      <c r="F185" s="1">
        <f>F182</f>
        <v>6</v>
      </c>
      <c r="G185" s="27" t="str">
        <f t="shared" ref="G185:G192" ca="1" si="130">IF(RIGHT(A185,F185)="0",INT(RAND()*9+1),RIGHT(A185,F185))</f>
        <v>174850</v>
      </c>
      <c r="H185" s="27" t="str">
        <f ca="1">IF(LEFT(G185,1)="0",LEFT(G190,1)&amp;RIGHT(G185,LEN(G185)-1),IF(VALUE(G185)=10,VALUE("1"&amp;RIGHT(G190)),G185))</f>
        <v>174850</v>
      </c>
      <c r="I185" s="131">
        <f ca="1">IF(C184&lt;=6,H185*-1,H185*1)</f>
        <v>174850</v>
      </c>
      <c r="J185" s="119">
        <f ca="1">J184+I185</f>
        <v>582033</v>
      </c>
      <c r="K185" s="121">
        <f t="shared" ref="K185:K193" ca="1" si="131">ABS(I185)</f>
        <v>174850</v>
      </c>
      <c r="L185" s="34">
        <f t="shared" ref="L185:L193" ca="1" si="132">IF(J185&lt;0,-1,1)</f>
        <v>1</v>
      </c>
      <c r="M185" s="34" t="str">
        <f t="shared" ref="M185:M193" ca="1" si="133">IF(I185&lt;0,E185,"")</f>
        <v/>
      </c>
      <c r="N185" s="34">
        <f t="shared" ref="N185:N193" ca="1" si="134">IF(I185&gt;0,E185,"")</f>
        <v>2</v>
      </c>
      <c r="O185" s="34">
        <f ca="1">SMALL(N184:N193,3)</f>
        <v>4</v>
      </c>
      <c r="P185" s="33">
        <f ca="1">LARGE(K184:K193,2)</f>
        <v>903684</v>
      </c>
      <c r="Q185" s="33">
        <f ca="1">VLOOKUP(2,O184:P193,2,FALSE)</f>
        <v>952638</v>
      </c>
      <c r="R185" s="33">
        <f ca="1">IF(L194&gt;0,Q185,I185)</f>
        <v>952638</v>
      </c>
      <c r="S185" s="1"/>
      <c r="T185" s="125">
        <f t="shared" ref="T185:T193" ca="1" si="135">IF(OR($E$1=1,$E$1=1.5),R185,K185)</f>
        <v>952638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31" customFormat="1">
      <c r="A186" s="60" t="s">
        <v>2318</v>
      </c>
      <c r="B186" s="231"/>
      <c r="C186" s="224"/>
      <c r="D186" s="1"/>
      <c r="E186" s="1">
        <v>3</v>
      </c>
      <c r="F186" s="1">
        <f>F182</f>
        <v>6</v>
      </c>
      <c r="G186" s="27" t="str">
        <f t="shared" ca="1" si="130"/>
        <v>730416</v>
      </c>
      <c r="H186" s="27" t="str">
        <f ca="1">IF(LEFT(G186,1)="0",LEFT(G190,1)&amp;RIGHT(G186,LEN(G186)-1),IF(VALUE(G186)=10,VALUE("1"&amp;RIGHT(G190)),G186))</f>
        <v>730416</v>
      </c>
      <c r="I186" s="131">
        <f ca="1">IF(AND(C184&gt;=6,C184&lt;=21),H186*-1,H186*1)</f>
        <v>-730416</v>
      </c>
      <c r="J186" s="119">
        <f t="shared" ref="J186:J193" ca="1" si="136">J185+I186</f>
        <v>-148383</v>
      </c>
      <c r="K186" s="121">
        <f t="shared" ca="1" si="131"/>
        <v>730416</v>
      </c>
      <c r="L186" s="34">
        <f t="shared" ca="1" si="132"/>
        <v>-1</v>
      </c>
      <c r="M186" s="34">
        <f t="shared" ca="1" si="133"/>
        <v>3</v>
      </c>
      <c r="N186" s="34" t="str">
        <f t="shared" ca="1" si="134"/>
        <v/>
      </c>
      <c r="O186" s="34">
        <f ca="1">SMALL(N184:N193,1)</f>
        <v>1</v>
      </c>
      <c r="P186" s="33">
        <f ca="1">LARGE(K184:K193,3)</f>
        <v>730416</v>
      </c>
      <c r="Q186" s="33">
        <f ca="1">VLOOKUP(3,O184:P193,2,FALSE)</f>
        <v>-174850</v>
      </c>
      <c r="R186" s="33">
        <f ca="1">IF(L194&gt;0,Q186,I186)</f>
        <v>-174850</v>
      </c>
      <c r="S186" s="1"/>
      <c r="T186" s="125">
        <f t="shared" ca="1" si="135"/>
        <v>-174850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31" customFormat="1">
      <c r="A187" s="60" t="s">
        <v>2319</v>
      </c>
      <c r="B187" s="231"/>
      <c r="C187" s="224"/>
      <c r="D187" s="1"/>
      <c r="E187" s="1">
        <v>4</v>
      </c>
      <c r="F187" s="1">
        <f>F182</f>
        <v>6</v>
      </c>
      <c r="G187" s="27" t="str">
        <f t="shared" ca="1" si="130"/>
        <v>396072</v>
      </c>
      <c r="H187" s="27" t="str">
        <f ca="1">IF(LEFT(G187,1)="0",LEFT(G190,1)&amp;RIGHT(G187,LEN(G187)-1),IF(VALUE(G187)=10,VALUE("1"&amp;RIGHT(G190)),G187))</f>
        <v>396072</v>
      </c>
      <c r="I187" s="131">
        <f ca="1">IF(OR(C184=7,C184=8,C184=9,C184=10,C184=22,C184=23,C184=24,C184=25,C184=26,C184=27,C184=28,C184=29,C184=30),H187*-1,H187*1)</f>
        <v>396072</v>
      </c>
      <c r="J187" s="119">
        <f t="shared" ca="1" si="136"/>
        <v>247689</v>
      </c>
      <c r="K187" s="121">
        <f t="shared" ca="1" si="131"/>
        <v>396072</v>
      </c>
      <c r="L187" s="34">
        <f t="shared" ca="1" si="132"/>
        <v>1</v>
      </c>
      <c r="M187" s="34" t="str">
        <f t="shared" ca="1" si="133"/>
        <v/>
      </c>
      <c r="N187" s="34">
        <f t="shared" ca="1" si="134"/>
        <v>4</v>
      </c>
      <c r="O187" s="34">
        <f ca="1">SMALL(N184:N193,5)</f>
        <v>7</v>
      </c>
      <c r="P187" s="33">
        <f ca="1">LARGE(K184:K193,4)</f>
        <v>663749</v>
      </c>
      <c r="Q187" s="33">
        <f ca="1">VLOOKUP(4,O184:P193,2,FALSE)</f>
        <v>903684</v>
      </c>
      <c r="R187" s="33">
        <f ca="1">IF(L194&gt;0,Q187,I187)</f>
        <v>903684</v>
      </c>
      <c r="S187" s="1"/>
      <c r="T187" s="125">
        <f t="shared" ca="1" si="135"/>
        <v>903684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31" customFormat="1">
      <c r="A188" s="60" t="s">
        <v>2320</v>
      </c>
      <c r="B188" s="231"/>
      <c r="C188" s="224"/>
      <c r="D188" s="1"/>
      <c r="E188" s="1">
        <v>5</v>
      </c>
      <c r="F188" s="1">
        <f>F182</f>
        <v>6</v>
      </c>
      <c r="G188" s="27" t="str">
        <f t="shared" ca="1" si="130"/>
        <v>285961</v>
      </c>
      <c r="H188" s="27" t="str">
        <f ca="1">IF(LEFT(G188,1)="0",LEFT(G184,1)&amp;RIGHT(G188,LEN(G188)-1),IF(VALUE(G188)=10,VALUE("1"&amp;RIGHT(G184)),G188))</f>
        <v>285961</v>
      </c>
      <c r="I188" s="131">
        <f ca="1">IF(OR(C184=1,C184=2,C184=11,C184=12,C184=13,C184=14,C184=15,C184=22,C184=23,C184=24,C184=31,C184=32),H188*-1,H188*1)</f>
        <v>285961</v>
      </c>
      <c r="J188" s="119">
        <f t="shared" ca="1" si="136"/>
        <v>533650</v>
      </c>
      <c r="K188" s="121">
        <f t="shared" ca="1" si="131"/>
        <v>285961</v>
      </c>
      <c r="L188" s="34">
        <f t="shared" ca="1" si="132"/>
        <v>1</v>
      </c>
      <c r="M188" s="34" t="str">
        <f t="shared" ca="1" si="133"/>
        <v/>
      </c>
      <c r="N188" s="34">
        <f t="shared" ca="1" si="134"/>
        <v>5</v>
      </c>
      <c r="O188" s="34">
        <f ca="1">SMALL(N184:N193,4)</f>
        <v>5</v>
      </c>
      <c r="P188" s="33">
        <f ca="1">LARGE(K184:K193,5)</f>
        <v>629305</v>
      </c>
      <c r="Q188" s="33">
        <f ca="1">VLOOKUP(5,O184:P193,2,FALSE)</f>
        <v>629305</v>
      </c>
      <c r="R188" s="33">
        <f ca="1">IF(L194&gt;0,Q188,I188)</f>
        <v>629305</v>
      </c>
      <c r="S188" s="1"/>
      <c r="T188" s="125">
        <f t="shared" ca="1" si="135"/>
        <v>629305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31" customFormat="1">
      <c r="A189" s="60" t="s">
        <v>2321</v>
      </c>
      <c r="B189" s="231"/>
      <c r="C189" s="224"/>
      <c r="D189" s="1"/>
      <c r="E189" s="1">
        <v>6</v>
      </c>
      <c r="F189" s="1">
        <f>F182</f>
        <v>6</v>
      </c>
      <c r="G189" s="27" t="str">
        <f t="shared" ca="1" si="130"/>
        <v>629305</v>
      </c>
      <c r="H189" s="27" t="str">
        <f ca="1">IF(LEFT(G189,1)="0",LEFT(G184,1)&amp;RIGHT(G189,LEN(G189)-1),IF(VALUE(G189)=10,VALUE("1"&amp;RIGHT(G184)),G189))</f>
        <v>629305</v>
      </c>
      <c r="I189" s="131">
        <f ca="1">IF(OR(C184&lt;=8,C184=14,C184=15,,C184=16,C184=17,C184=18,C184=19,C184=25,C184=26,C184=27,C184=28),H189*-1,H189*1)</f>
        <v>-629305</v>
      </c>
      <c r="J189" s="119">
        <f t="shared" ca="1" si="136"/>
        <v>-95655</v>
      </c>
      <c r="K189" s="121">
        <f t="shared" ca="1" si="131"/>
        <v>629305</v>
      </c>
      <c r="L189" s="34">
        <f t="shared" ca="1" si="132"/>
        <v>-1</v>
      </c>
      <c r="M189" s="34">
        <f t="shared" ca="1" si="133"/>
        <v>6</v>
      </c>
      <c r="N189" s="34" t="str">
        <f t="shared" ca="1" si="134"/>
        <v/>
      </c>
      <c r="O189" s="34">
        <f ca="1">SMALL(M184:M193,2)</f>
        <v>6</v>
      </c>
      <c r="P189" s="33">
        <f ca="1">LARGE(K184:K193,6)*-1</f>
        <v>-518294</v>
      </c>
      <c r="Q189" s="33">
        <f ca="1">VLOOKUP(6,O184:P193,2,FALSE)</f>
        <v>-518294</v>
      </c>
      <c r="R189" s="33">
        <f ca="1">IF(L194&gt;0,Q189,I189)</f>
        <v>-518294</v>
      </c>
      <c r="S189" s="1"/>
      <c r="T189" s="125">
        <f t="shared" ca="1" si="135"/>
        <v>-518294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31" customFormat="1">
      <c r="A190" s="60" t="s">
        <v>2322</v>
      </c>
      <c r="B190" s="231"/>
      <c r="C190" s="224"/>
      <c r="D190" s="1"/>
      <c r="E190" s="1">
        <v>7</v>
      </c>
      <c r="F190" s="1">
        <f>F182</f>
        <v>6</v>
      </c>
      <c r="G190" s="27" t="str">
        <f t="shared" ca="1" si="130"/>
        <v>952638</v>
      </c>
      <c r="H190" s="27" t="str">
        <f ca="1">IF(LEFT(G190,1)="0",LEFT(G184,1)&amp;RIGHT(G190,LEN(G190)-1),IF(VALUE(G190)=10,VALUE("1"&amp;RIGHT(G184)),G190))</f>
        <v>952638</v>
      </c>
      <c r="I190" s="131">
        <f ca="1">IF(OR(C184=3,C184=5,C184=9,C184=11,C184=16,C184=17,C184=20,C184=21,C184=22,C184=23,C184=25,C184=26,C184&gt;=29),H190*-1,H190*1)</f>
        <v>952638</v>
      </c>
      <c r="J190" s="119">
        <f t="shared" ca="1" si="136"/>
        <v>856983</v>
      </c>
      <c r="K190" s="121">
        <f t="shared" ca="1" si="131"/>
        <v>952638</v>
      </c>
      <c r="L190" s="34">
        <f t="shared" ca="1" si="132"/>
        <v>1</v>
      </c>
      <c r="M190" s="34" t="str">
        <f t="shared" ca="1" si="133"/>
        <v/>
      </c>
      <c r="N190" s="34">
        <f t="shared" ca="1" si="134"/>
        <v>7</v>
      </c>
      <c r="O190" s="34">
        <f ca="1">SMALL(M184:M193,4)</f>
        <v>10</v>
      </c>
      <c r="P190" s="33">
        <f ca="1">LARGE(K184:K193,7)*-1</f>
        <v>-407183</v>
      </c>
      <c r="Q190" s="33">
        <f ca="1">VLOOKUP(7,O184:P193,2,FALSE)</f>
        <v>663749</v>
      </c>
      <c r="R190" s="33">
        <f ca="1">IF(L194&gt;0,Q190,I190)</f>
        <v>663749</v>
      </c>
      <c r="S190" s="1"/>
      <c r="T190" s="125">
        <f t="shared" ca="1" si="135"/>
        <v>663749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31" customFormat="1">
      <c r="A191" s="60" t="s">
        <v>2323</v>
      </c>
      <c r="B191" s="231"/>
      <c r="C191" s="224"/>
      <c r="D191" s="1"/>
      <c r="E191" s="1">
        <v>8</v>
      </c>
      <c r="F191" s="1">
        <f>F182</f>
        <v>6</v>
      </c>
      <c r="G191" s="27" t="str">
        <f t="shared" ca="1" si="130"/>
        <v>063749</v>
      </c>
      <c r="H191" s="27" t="str">
        <f ca="1">IF(LEFT(G191,1)="0",INT(RAND()*9+1)&amp;RIGHT(G191,LEN(G191)-1),IF(VALUE(G191)=10,VALUE("1"&amp;RIGHT(G184)),G191))</f>
        <v>663749</v>
      </c>
      <c r="I191" s="131">
        <f ca="1">IF(OR(C184=1,C184=7,C184=10,C184=11,C184=12,C184=14,C184=18,C184=20,C184=24,C184=27,C184=29,C184=31),H191*-1,H191*1)</f>
        <v>663749</v>
      </c>
      <c r="J191" s="119">
        <f t="shared" ca="1" si="136"/>
        <v>1520732</v>
      </c>
      <c r="K191" s="121">
        <f t="shared" ca="1" si="131"/>
        <v>663749</v>
      </c>
      <c r="L191" s="34">
        <f t="shared" ca="1" si="132"/>
        <v>1</v>
      </c>
      <c r="M191" s="34" t="str">
        <f t="shared" ca="1" si="133"/>
        <v/>
      </c>
      <c r="N191" s="34">
        <f t="shared" ca="1" si="134"/>
        <v>8</v>
      </c>
      <c r="O191" s="34">
        <f ca="1">SMALL(M184:M193,3)</f>
        <v>9</v>
      </c>
      <c r="P191" s="33">
        <f ca="1">LARGE(K184:K193,8)*-1</f>
        <v>-396072</v>
      </c>
      <c r="Q191" s="33">
        <f ca="1">VLOOKUP(8,O184:P193,2,FALSE)</f>
        <v>285961</v>
      </c>
      <c r="R191" s="33">
        <f ca="1">IF(L194&gt;0,Q191,I191)</f>
        <v>285961</v>
      </c>
      <c r="S191" s="1"/>
      <c r="T191" s="125">
        <f t="shared" ca="1" si="135"/>
        <v>285961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31" customFormat="1">
      <c r="A192" s="60" t="s">
        <v>2324</v>
      </c>
      <c r="B192" s="231"/>
      <c r="C192" s="224"/>
      <c r="D192" s="1"/>
      <c r="E192" s="1">
        <v>9</v>
      </c>
      <c r="F192" s="1">
        <f>F182</f>
        <v>6</v>
      </c>
      <c r="G192" s="27" t="str">
        <f t="shared" ca="1" si="130"/>
        <v>518294</v>
      </c>
      <c r="H192" s="27" t="str">
        <f ca="1">IF(LEFT(G192,1)="0",INT(RAND()*9+1)&amp;RIGHT(G192,LEN(G192)-1),IF(VALUE(G192)=10,VALUE("1"&amp;RIGHT(G184)),G192))</f>
        <v>518294</v>
      </c>
      <c r="I192" s="131">
        <f ca="1">IF(OR(C184=4,C184=5,C184=6,C184=8,C184=9,C184=12,C184=13,C184=15,C184=16,C184=18,C184=19,C184=21,C184=22,C184=25,C184=27,C184=28,C184=30,C184=32),H192*-1,H192*1)</f>
        <v>-518294</v>
      </c>
      <c r="J192" s="119">
        <f t="shared" ca="1" si="136"/>
        <v>1002438</v>
      </c>
      <c r="K192" s="121">
        <f t="shared" ca="1" si="131"/>
        <v>518294</v>
      </c>
      <c r="L192" s="34">
        <f t="shared" ca="1" si="132"/>
        <v>1</v>
      </c>
      <c r="M192" s="34">
        <f t="shared" ca="1" si="133"/>
        <v>9</v>
      </c>
      <c r="N192" s="34" t="str">
        <f t="shared" ca="1" si="134"/>
        <v/>
      </c>
      <c r="O192" s="34">
        <f ca="1">SMALL(N184:N193,6)</f>
        <v>8</v>
      </c>
      <c r="P192" s="33">
        <f ca="1">LARGE(K184:K193,9)</f>
        <v>285961</v>
      </c>
      <c r="Q192" s="33">
        <f ca="1">VLOOKUP(9,O184:P193,2,FALSE)</f>
        <v>-396072</v>
      </c>
      <c r="R192" s="33">
        <f ca="1">IF(L194&gt;0,Q192,I192)</f>
        <v>-396072</v>
      </c>
      <c r="S192" s="1"/>
      <c r="T192" s="125">
        <f t="shared" ca="1" si="135"/>
        <v>-396072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31" customFormat="1">
      <c r="A193" s="60" t="s">
        <v>2325</v>
      </c>
      <c r="B193" s="231"/>
      <c r="C193" s="224"/>
      <c r="D193" s="1"/>
      <c r="E193" s="1">
        <v>10</v>
      </c>
      <c r="F193" s="1">
        <f>F182</f>
        <v>6</v>
      </c>
      <c r="G193" s="27" t="str">
        <f ca="1">IF(LEFT(A193,F193)="0",INT(RAND()*9+1),LEFT(A193,F193))</f>
        <v>903684</v>
      </c>
      <c r="H193" s="27" t="str">
        <f ca="1">IF(LEFT(G193,1)="0",INT(RAND()*9+1)&amp;RIGHT(G193,LEN(G193)-1),IF(VALUE(G193)=10,VALUE("1"&amp;RIGHT(G184)),G193))</f>
        <v>903684</v>
      </c>
      <c r="I193" s="131">
        <f ca="1">IF(OR(C184=2,C184=3,C184=4,C184=10,C184=13,C184=17,C184=19,C184=20,C184=21,C184=23,C184=24,C184=26,C184&gt;=28),H193*-1,H193*1)</f>
        <v>-903684</v>
      </c>
      <c r="J193" s="119">
        <f t="shared" ca="1" si="136"/>
        <v>98754</v>
      </c>
      <c r="K193" s="121">
        <f t="shared" ca="1" si="131"/>
        <v>903684</v>
      </c>
      <c r="L193" s="34">
        <f t="shared" ca="1" si="132"/>
        <v>1</v>
      </c>
      <c r="M193" s="34">
        <f t="shared" ca="1" si="133"/>
        <v>10</v>
      </c>
      <c r="N193" s="34" t="str">
        <f t="shared" ca="1" si="134"/>
        <v/>
      </c>
      <c r="O193" s="34">
        <f ca="1">SMALL(M184:M193,1)</f>
        <v>3</v>
      </c>
      <c r="P193" s="33">
        <f ca="1">LARGE(K184:K193,10)*-1</f>
        <v>-174850</v>
      </c>
      <c r="Q193" s="33">
        <f ca="1">VLOOKUP(10,O184:P193,2,FALSE)</f>
        <v>-407183</v>
      </c>
      <c r="R193" s="33">
        <f ca="1">IF(L194&gt;0,Q193,I193)</f>
        <v>-407183</v>
      </c>
      <c r="S193" s="1"/>
      <c r="T193" s="125">
        <f t="shared" ca="1" si="135"/>
        <v>-407183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31" customFormat="1">
      <c r="A194" s="60"/>
      <c r="B194" s="231"/>
      <c r="C194" s="224"/>
      <c r="D194" s="1"/>
      <c r="E194" s="1"/>
      <c r="F194" s="1"/>
      <c r="G194" s="27"/>
      <c r="H194" s="27"/>
      <c r="I194" s="131"/>
      <c r="J194" s="119"/>
      <c r="K194" s="121"/>
      <c r="L194" s="34">
        <f ca="1">COUNTIF(L184:L193,-1)</f>
        <v>2</v>
      </c>
      <c r="M194" s="34"/>
      <c r="N194" s="34"/>
      <c r="O194" s="34"/>
      <c r="P194" s="33"/>
      <c r="Q194" s="33"/>
      <c r="R194" s="33"/>
      <c r="S194" s="1"/>
      <c r="T194" s="12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31" customFormat="1">
      <c r="A195" s="60"/>
      <c r="B195" s="231"/>
      <c r="C195" s="224"/>
      <c r="D195" s="1"/>
      <c r="E195" s="1"/>
      <c r="F195" s="1"/>
      <c r="G195" s="27"/>
      <c r="H195" s="27"/>
      <c r="I195" s="131"/>
      <c r="J195" s="119"/>
      <c r="K195" s="121"/>
      <c r="L195" s="34"/>
      <c r="M195" s="34"/>
      <c r="N195" s="34"/>
      <c r="O195" s="34"/>
      <c r="P195" s="33"/>
      <c r="Q195" s="33"/>
      <c r="R195" s="33"/>
      <c r="S195" s="1"/>
      <c r="T195" s="12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s="31" customFormat="1">
      <c r="A196" s="203" t="s">
        <v>470</v>
      </c>
      <c r="B196" s="231"/>
      <c r="C196" s="224"/>
      <c r="D196" s="1"/>
      <c r="E196" s="1"/>
      <c r="F196" s="1"/>
      <c r="G196" s="27"/>
      <c r="H196" s="27"/>
      <c r="I196" s="131"/>
      <c r="J196" s="119"/>
      <c r="K196" s="121"/>
      <c r="L196" s="34"/>
      <c r="M196" s="34"/>
      <c r="N196" s="34"/>
      <c r="O196" s="34"/>
      <c r="P196" s="33"/>
      <c r="Q196" s="33"/>
      <c r="R196" s="33"/>
      <c r="S196" s="1"/>
      <c r="T196" s="12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s="31" customFormat="1">
      <c r="A197" s="60"/>
      <c r="B197" s="231"/>
      <c r="C197" s="224"/>
      <c r="D197" s="1"/>
      <c r="E197" s="1"/>
      <c r="F197" s="211">
        <v>6</v>
      </c>
      <c r="G197" s="27"/>
      <c r="H197" s="27"/>
      <c r="I197" s="131"/>
      <c r="J197" s="119"/>
      <c r="K197" s="121"/>
      <c r="L197" s="34"/>
      <c r="M197" s="34"/>
      <c r="N197" s="34"/>
      <c r="O197" s="34"/>
      <c r="P197" s="33"/>
      <c r="Q197" s="33"/>
      <c r="R197" s="33"/>
      <c r="S197" s="1"/>
      <c r="T197" s="12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s="31" customFormat="1">
      <c r="A198" s="60" t="s">
        <v>440</v>
      </c>
      <c r="B198" s="231" t="s">
        <v>441</v>
      </c>
      <c r="C198" s="224"/>
      <c r="D198" s="1"/>
      <c r="E198" s="1" t="s">
        <v>396</v>
      </c>
      <c r="F198" s="1" t="s">
        <v>444</v>
      </c>
      <c r="G198" s="27" t="s">
        <v>337</v>
      </c>
      <c r="H198" s="27" t="s">
        <v>338</v>
      </c>
      <c r="I198" s="131"/>
      <c r="J198" s="119" t="s">
        <v>1447</v>
      </c>
      <c r="K198" s="121"/>
      <c r="L198" s="34"/>
      <c r="M198" s="34"/>
      <c r="N198" s="34"/>
      <c r="O198" s="34"/>
      <c r="P198" s="33"/>
      <c r="Q198" s="33"/>
      <c r="R198" s="33" t="s">
        <v>1449</v>
      </c>
      <c r="S198" s="27"/>
      <c r="T198" s="12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s="31" customFormat="1">
      <c r="A199" s="60" t="s">
        <v>2326</v>
      </c>
      <c r="B199" s="231"/>
      <c r="C199" s="224">
        <v>0</v>
      </c>
      <c r="D199" s="1"/>
      <c r="E199" s="1">
        <v>1</v>
      </c>
      <c r="F199" s="1">
        <f>F197</f>
        <v>6</v>
      </c>
      <c r="G199" s="27" t="str">
        <f ca="1">IF(RIGHT(A199,F199)="0",INT(RAND()*9+1),RIGHT(A199,F199))</f>
        <v>071532</v>
      </c>
      <c r="H199" s="27" t="str">
        <f ca="1">IF(LEFT(G199,1)="0",LEFT(G205,1)&amp;RIGHT(G199,LEN(G199)-1),IF(VALUE(G199)=10,VALUE("1"&amp;RIGHT(G205)),G199))</f>
        <v>971532</v>
      </c>
      <c r="I199" s="131">
        <f ca="1">H199*1</f>
        <v>971532</v>
      </c>
      <c r="J199" s="119">
        <f ca="1">I199</f>
        <v>971532</v>
      </c>
      <c r="K199" s="121">
        <f ca="1">ABS(I199)</f>
        <v>971532</v>
      </c>
      <c r="L199" s="34">
        <f ca="1">IF(J199&lt;0,-1,1)</f>
        <v>1</v>
      </c>
      <c r="M199" s="34" t="str">
        <f ca="1">IF(I199&lt;0,E199,"")</f>
        <v/>
      </c>
      <c r="N199" s="34">
        <f ca="1">IF(I199&gt;0,E199,"")</f>
        <v>1</v>
      </c>
      <c r="O199" s="34">
        <f ca="1">SMALL(N199:N208,2)</f>
        <v>2</v>
      </c>
      <c r="P199" s="33">
        <f ca="1">LARGE(K199:K208,1)</f>
        <v>971532</v>
      </c>
      <c r="Q199" s="33">
        <f ca="1">VLOOKUP(1,O199:P208,2,FALSE)</f>
        <v>859310</v>
      </c>
      <c r="R199" s="33">
        <f ca="1">IF(L209&gt;0,Q199,I199)</f>
        <v>971532</v>
      </c>
      <c r="S199" s="1"/>
      <c r="T199" s="125">
        <f ca="1">IF(OR($E$1=1,$E$1=1.5),R199,K199)</f>
        <v>971532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s="31" customFormat="1">
      <c r="A200" s="60" t="s">
        <v>2327</v>
      </c>
      <c r="B200" s="231"/>
      <c r="C200" s="224"/>
      <c r="D200" s="1"/>
      <c r="E200" s="1">
        <v>2</v>
      </c>
      <c r="F200" s="1">
        <f>F197</f>
        <v>6</v>
      </c>
      <c r="G200" s="27" t="str">
        <f t="shared" ref="G200:G208" ca="1" si="137">IF(RIGHT(A200,F200)="0",INT(RAND()*9+1),RIGHT(A200,F200))</f>
        <v>748209</v>
      </c>
      <c r="H200" s="27" t="str">
        <f ca="1">IF(LEFT(G200,1)="0",LEFT(G205,1)&amp;RIGHT(G200,LEN(G200)-1),IF(VALUE(G200)=10,VALUE("1"&amp;RIGHT(G205)),G200))</f>
        <v>748209</v>
      </c>
      <c r="I200" s="131">
        <f ca="1">H200*1</f>
        <v>748209</v>
      </c>
      <c r="J200" s="119">
        <f ca="1">J199+I200</f>
        <v>1719741</v>
      </c>
      <c r="K200" s="121">
        <f t="shared" ref="K200:K208" ca="1" si="138">ABS(I200)</f>
        <v>748209</v>
      </c>
      <c r="L200" s="34">
        <f t="shared" ref="L200:L208" ca="1" si="139">IF(J200&lt;0,-1,1)</f>
        <v>1</v>
      </c>
      <c r="M200" s="34" t="str">
        <f t="shared" ref="M200:M208" ca="1" si="140">IF(I200&lt;0,E200,"")</f>
        <v/>
      </c>
      <c r="N200" s="34">
        <f t="shared" ref="N200:N208" ca="1" si="141">IF(I200&gt;0,E200,"")</f>
        <v>2</v>
      </c>
      <c r="O200" s="34">
        <f ca="1">SMALL(N199:N208,3)</f>
        <v>3</v>
      </c>
      <c r="P200" s="33">
        <f ca="1">LARGE(K199:K208,2)</f>
        <v>960421</v>
      </c>
      <c r="Q200" s="33">
        <f ca="1">VLOOKUP(2,O199:P208,2,FALSE)</f>
        <v>971532</v>
      </c>
      <c r="R200" s="33">
        <f ca="1">IF(L209&gt;0,Q200,I200)</f>
        <v>748209</v>
      </c>
      <c r="S200" s="1"/>
      <c r="T200" s="125">
        <f t="shared" ref="T200:T208" ca="1" si="142">IF(OR($E$1=1,$E$1=1.5),R200,K200)</f>
        <v>748209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s="31" customFormat="1">
      <c r="A201" s="60" t="s">
        <v>2328</v>
      </c>
      <c r="B201" s="231"/>
      <c r="C201" s="224"/>
      <c r="D201" s="1"/>
      <c r="E201" s="1">
        <v>3</v>
      </c>
      <c r="F201" s="1">
        <f>F197</f>
        <v>6</v>
      </c>
      <c r="G201" s="27" t="str">
        <f t="shared" ca="1" si="137"/>
        <v>304865</v>
      </c>
      <c r="H201" s="27" t="str">
        <f ca="1">IF(LEFT(G201,1)="0",LEFT(G205,1)&amp;RIGHT(G201,LEN(G201)-1),IF(VALUE(G201)=10,VALUE("1"&amp;RIGHT(G205)),G201))</f>
        <v>304865</v>
      </c>
      <c r="I201" s="131">
        <f ca="1">IF(AND(C199&gt;=1,C199&lt;=5),H201*-1,H201*1)</f>
        <v>304865</v>
      </c>
      <c r="J201" s="119">
        <f t="shared" ref="J201:J208" ca="1" si="143">J200+I201</f>
        <v>2024606</v>
      </c>
      <c r="K201" s="121">
        <f t="shared" ca="1" si="138"/>
        <v>304865</v>
      </c>
      <c r="L201" s="34">
        <f t="shared" ca="1" si="139"/>
        <v>1</v>
      </c>
      <c r="M201" s="34" t="str">
        <f t="shared" ca="1" si="140"/>
        <v/>
      </c>
      <c r="N201" s="34">
        <f t="shared" ca="1" si="141"/>
        <v>3</v>
      </c>
      <c r="O201" s="34">
        <f ca="1">SMALL(N199:N208,1)</f>
        <v>1</v>
      </c>
      <c r="P201" s="33">
        <f ca="1">LARGE(K199:K208,3)</f>
        <v>859310</v>
      </c>
      <c r="Q201" s="33">
        <f ca="1">VLOOKUP(3,O199:P208,2,FALSE)</f>
        <v>960421</v>
      </c>
      <c r="R201" s="33">
        <f ca="1">IF(L209&gt;0,Q201,I201)</f>
        <v>304865</v>
      </c>
      <c r="S201" s="1"/>
      <c r="T201" s="125">
        <f t="shared" ca="1" si="142"/>
        <v>304865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s="31" customFormat="1">
      <c r="A202" s="60" t="s">
        <v>2329</v>
      </c>
      <c r="B202" s="231"/>
      <c r="C202" s="224"/>
      <c r="D202" s="1"/>
      <c r="E202" s="1">
        <v>4</v>
      </c>
      <c r="F202" s="1">
        <f>F197</f>
        <v>6</v>
      </c>
      <c r="G202" s="27" t="str">
        <f t="shared" ca="1" si="137"/>
        <v>293754</v>
      </c>
      <c r="H202" s="27" t="str">
        <f ca="1">IF(LEFT(G202,1)="0",LEFT(G205,1)&amp;RIGHT(G202,LEN(G202)-1),IF(VALUE(G202)=10,VALUE("1"&amp;RIGHT(G205)),G202))</f>
        <v>293754</v>
      </c>
      <c r="I202" s="131">
        <f ca="1">IF(C199&gt;=4,H202*-1,H202*1)</f>
        <v>293754</v>
      </c>
      <c r="J202" s="119">
        <f t="shared" ca="1" si="143"/>
        <v>2318360</v>
      </c>
      <c r="K202" s="121">
        <f t="shared" ca="1" si="138"/>
        <v>293754</v>
      </c>
      <c r="L202" s="34">
        <f t="shared" ca="1" si="139"/>
        <v>1</v>
      </c>
      <c r="M202" s="34" t="str">
        <f t="shared" ca="1" si="140"/>
        <v/>
      </c>
      <c r="N202" s="34">
        <f t="shared" ca="1" si="141"/>
        <v>4</v>
      </c>
      <c r="O202" s="34">
        <f ca="1">SMALL(N199:N208,5)</f>
        <v>5</v>
      </c>
      <c r="P202" s="33">
        <f ca="1">LARGE(K199:K208,4)</f>
        <v>748209</v>
      </c>
      <c r="Q202" s="33">
        <f ca="1">VLOOKUP(4,O199:P208,2,FALSE)</f>
        <v>637198</v>
      </c>
      <c r="R202" s="33">
        <f ca="1">IF(L209&gt;0,Q202,I202)</f>
        <v>293754</v>
      </c>
      <c r="S202" s="1"/>
      <c r="T202" s="125">
        <f t="shared" ca="1" si="142"/>
        <v>293754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s="31" customFormat="1">
      <c r="A203" s="60" t="s">
        <v>2330</v>
      </c>
      <c r="B203" s="231"/>
      <c r="C203" s="224"/>
      <c r="D203" s="1"/>
      <c r="E203" s="1">
        <v>5</v>
      </c>
      <c r="F203" s="1">
        <f>F197</f>
        <v>6</v>
      </c>
      <c r="G203" s="27" t="str">
        <f t="shared" ca="1" si="137"/>
        <v>182643</v>
      </c>
      <c r="H203" s="27" t="str">
        <f ca="1">IF(LEFT(G203,1)="0",LEFT(G199,1)&amp;RIGHT(G203,LEN(G203)-1),IF(VALUE(G203)=10,VALUE("1"&amp;RIGHT(G199)),G203))</f>
        <v>182643</v>
      </c>
      <c r="I203" s="131">
        <f ca="1">IF(OR(C199=1,C199=2,C199=7),H203*-1,H203*1)</f>
        <v>182643</v>
      </c>
      <c r="J203" s="119">
        <f t="shared" ca="1" si="143"/>
        <v>2501003</v>
      </c>
      <c r="K203" s="121">
        <f t="shared" ca="1" si="138"/>
        <v>182643</v>
      </c>
      <c r="L203" s="34">
        <f t="shared" ca="1" si="139"/>
        <v>1</v>
      </c>
      <c r="M203" s="34" t="str">
        <f t="shared" ca="1" si="140"/>
        <v/>
      </c>
      <c r="N203" s="34">
        <f t="shared" ca="1" si="141"/>
        <v>5</v>
      </c>
      <c r="O203" s="34">
        <f ca="1">SMALL(N199:N208,4)</f>
        <v>4</v>
      </c>
      <c r="P203" s="33">
        <f ca="1">LARGE(K199:K208,5)</f>
        <v>637198</v>
      </c>
      <c r="Q203" s="33">
        <f ca="1">VLOOKUP(5,O199:P208,2,FALSE)</f>
        <v>748209</v>
      </c>
      <c r="R203" s="33">
        <f ca="1">IF(L209&gt;0,Q203,I203)</f>
        <v>182643</v>
      </c>
      <c r="S203" s="1"/>
      <c r="T203" s="125">
        <f t="shared" ca="1" si="142"/>
        <v>182643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s="31" customFormat="1">
      <c r="A204" s="60" t="s">
        <v>2331</v>
      </c>
      <c r="B204" s="231"/>
      <c r="C204" s="224"/>
      <c r="D204" s="1"/>
      <c r="E204" s="1">
        <v>6</v>
      </c>
      <c r="F204" s="1">
        <f>F197</f>
        <v>6</v>
      </c>
      <c r="G204" s="27" t="str">
        <f t="shared" ca="1" si="137"/>
        <v>637198</v>
      </c>
      <c r="H204" s="27" t="str">
        <f ca="1">IF(LEFT(G204,1)="0",LEFT(G199,1)&amp;RIGHT(G204,LEN(G204)-1),IF(VALUE(G204)=10,VALUE("1"&amp;RIGHT(G199)),G204))</f>
        <v>637198</v>
      </c>
      <c r="I204" s="131">
        <f ca="1">IF(OR(C199=2,C199=3,C199=4,,C199=6),H204*-1,H204*1)</f>
        <v>637198</v>
      </c>
      <c r="J204" s="119">
        <f t="shared" ca="1" si="143"/>
        <v>3138201</v>
      </c>
      <c r="K204" s="121">
        <f t="shared" ca="1" si="138"/>
        <v>637198</v>
      </c>
      <c r="L204" s="34">
        <f t="shared" ca="1" si="139"/>
        <v>1</v>
      </c>
      <c r="M204" s="34" t="str">
        <f t="shared" ca="1" si="140"/>
        <v/>
      </c>
      <c r="N204" s="34">
        <f t="shared" ca="1" si="141"/>
        <v>6</v>
      </c>
      <c r="O204" s="34" t="e">
        <f ca="1">SMALL(M199:M208,2)</f>
        <v>#NUM!</v>
      </c>
      <c r="P204" s="33">
        <f ca="1">LARGE(K199:K208,6)*-1</f>
        <v>-415976</v>
      </c>
      <c r="Q204" s="33">
        <f ca="1">VLOOKUP(6,O199:P208,2,FALSE)</f>
        <v>193452</v>
      </c>
      <c r="R204" s="33">
        <f ca="1">IF(L209&gt;0,Q204,I204)</f>
        <v>637198</v>
      </c>
      <c r="S204" s="1"/>
      <c r="T204" s="125">
        <f t="shared" ca="1" si="142"/>
        <v>637198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s="31" customFormat="1">
      <c r="A205" s="60" t="s">
        <v>2332</v>
      </c>
      <c r="B205" s="231"/>
      <c r="C205" s="224"/>
      <c r="D205" s="1"/>
      <c r="E205" s="1">
        <v>7</v>
      </c>
      <c r="F205" s="1">
        <f>F197</f>
        <v>6</v>
      </c>
      <c r="G205" s="27" t="str">
        <f t="shared" ca="1" si="137"/>
        <v>960421</v>
      </c>
      <c r="H205" s="27" t="str">
        <f ca="1">IF(LEFT(G205,1)="0",LEFT(G199,1)&amp;RIGHT(G205,LEN(G205)-1),IF(VALUE(G205)=10,VALUE("1"&amp;RIGHT(G199)),G205))</f>
        <v>960421</v>
      </c>
      <c r="I205" s="131">
        <f ca="1">IF(OR(C199=1,C199=3,C199&gt;=5),H205*-1,H205*1)</f>
        <v>960421</v>
      </c>
      <c r="J205" s="119">
        <f t="shared" ca="1" si="143"/>
        <v>4098622</v>
      </c>
      <c r="K205" s="121">
        <f t="shared" ca="1" si="138"/>
        <v>960421</v>
      </c>
      <c r="L205" s="34">
        <f t="shared" ca="1" si="139"/>
        <v>1</v>
      </c>
      <c r="M205" s="34" t="str">
        <f t="shared" ca="1" si="140"/>
        <v/>
      </c>
      <c r="N205" s="34">
        <f t="shared" ca="1" si="141"/>
        <v>7</v>
      </c>
      <c r="O205" s="34" t="e">
        <f ca="1">SMALL(M199:M208,4)</f>
        <v>#NUM!</v>
      </c>
      <c r="P205" s="33">
        <f ca="1">LARGE(K199:K208,7)*-1</f>
        <v>-304865</v>
      </c>
      <c r="Q205" s="33" t="e">
        <f ca="1">VLOOKUP(7,O199:P208,2,FALSE)</f>
        <v>#N/A</v>
      </c>
      <c r="R205" s="33">
        <f ca="1">IF(L209&gt;0,Q205,I205)</f>
        <v>960421</v>
      </c>
      <c r="S205" s="1"/>
      <c r="T205" s="125">
        <f t="shared" ca="1" si="142"/>
        <v>960421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s="31" customFormat="1">
      <c r="A206" s="60" t="s">
        <v>2333</v>
      </c>
      <c r="B206" s="231"/>
      <c r="C206" s="224"/>
      <c r="D206" s="1"/>
      <c r="E206" s="1">
        <v>8</v>
      </c>
      <c r="F206" s="1">
        <f>F197</f>
        <v>6</v>
      </c>
      <c r="G206" s="27" t="str">
        <f t="shared" ca="1" si="137"/>
        <v>415976</v>
      </c>
      <c r="H206" s="27" t="str">
        <f ca="1">IF(LEFT(G206,1)="0",INT(RAND()*9+1)&amp;RIGHT(G206,LEN(G206)-1),IF(VALUE(G206)=10,VALUE("1"&amp;RIGHT(G199)),G206))</f>
        <v>415976</v>
      </c>
      <c r="I206" s="131">
        <f ca="1">H206*1</f>
        <v>415976</v>
      </c>
      <c r="J206" s="119">
        <f t="shared" ca="1" si="143"/>
        <v>4514598</v>
      </c>
      <c r="K206" s="121">
        <f t="shared" ca="1" si="138"/>
        <v>415976</v>
      </c>
      <c r="L206" s="34">
        <f t="shared" ca="1" si="139"/>
        <v>1</v>
      </c>
      <c r="M206" s="34" t="str">
        <f t="shared" ca="1" si="140"/>
        <v/>
      </c>
      <c r="N206" s="34">
        <f t="shared" ca="1" si="141"/>
        <v>8</v>
      </c>
      <c r="O206" s="34" t="e">
        <f ca="1">SMALL(M199:M208,3)</f>
        <v>#NUM!</v>
      </c>
      <c r="P206" s="33">
        <f ca="1">LARGE(K199:K208,8)*-1</f>
        <v>-293754</v>
      </c>
      <c r="Q206" s="33" t="e">
        <f ca="1">VLOOKUP(8,O199:P208,2,FALSE)</f>
        <v>#N/A</v>
      </c>
      <c r="R206" s="33">
        <f ca="1">IF(L209&gt;0,Q206,I206)</f>
        <v>415976</v>
      </c>
      <c r="S206" s="1"/>
      <c r="T206" s="125">
        <f t="shared" ca="1" si="142"/>
        <v>415976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s="31" customFormat="1">
      <c r="A207" s="60" t="s">
        <v>2334</v>
      </c>
      <c r="B207" s="231"/>
      <c r="C207" s="224"/>
      <c r="D207" s="1"/>
      <c r="E207" s="1">
        <v>9</v>
      </c>
      <c r="F207" s="1">
        <f>F197</f>
        <v>6</v>
      </c>
      <c r="G207" s="27" t="str">
        <f ca="1">IF(LEFT(A207,F207)="0",INT(RAND()*9+1),LEFT(A207,F207))</f>
        <v>193452</v>
      </c>
      <c r="H207" s="27" t="str">
        <f ca="1">IF(LEFT(G207,1)="0",INT(RAND()*9+1)&amp;RIGHT(G207,LEN(G207)-1),IF(VALUE(G207)=10,VALUE("1"&amp;RIGHT(G199)),G207))</f>
        <v>193452</v>
      </c>
      <c r="I207" s="131">
        <f ca="1">H207*1</f>
        <v>193452</v>
      </c>
      <c r="J207" s="119">
        <f t="shared" ca="1" si="143"/>
        <v>4708050</v>
      </c>
      <c r="K207" s="121">
        <f t="shared" ca="1" si="138"/>
        <v>193452</v>
      </c>
      <c r="L207" s="34">
        <f t="shared" ca="1" si="139"/>
        <v>1</v>
      </c>
      <c r="M207" s="34" t="str">
        <f t="shared" ca="1" si="140"/>
        <v/>
      </c>
      <c r="N207" s="34">
        <f t="shared" ca="1" si="141"/>
        <v>9</v>
      </c>
      <c r="O207" s="34">
        <f ca="1">SMALL(N199:N208,6)</f>
        <v>6</v>
      </c>
      <c r="P207" s="33">
        <f ca="1">LARGE(K199:K208,9)</f>
        <v>193452</v>
      </c>
      <c r="Q207" s="33" t="e">
        <f ca="1">VLOOKUP(9,O199:P208,2,FALSE)</f>
        <v>#N/A</v>
      </c>
      <c r="R207" s="33">
        <f ca="1">IF(L209&gt;0,Q207,I207)</f>
        <v>193452</v>
      </c>
      <c r="S207" s="1"/>
      <c r="T207" s="125">
        <f t="shared" ca="1" si="142"/>
        <v>193452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s="31" customFormat="1">
      <c r="A208" s="60" t="s">
        <v>2335</v>
      </c>
      <c r="B208" s="231"/>
      <c r="C208" s="224"/>
      <c r="D208" s="1"/>
      <c r="E208" s="1">
        <v>10</v>
      </c>
      <c r="F208" s="1">
        <f>F197</f>
        <v>6</v>
      </c>
      <c r="G208" s="27" t="str">
        <f t="shared" ca="1" si="137"/>
        <v>859310</v>
      </c>
      <c r="H208" s="27" t="str">
        <f ca="1">IF(LEFT(G208,1)="0",INT(RAND()*9+1)&amp;RIGHT(G208,LEN(G208)-1),IF(VALUE(G208)=10,VALUE("1"&amp;RIGHT(G199)),G208))</f>
        <v>859310</v>
      </c>
      <c r="I208" s="131">
        <f ca="1">H208*1</f>
        <v>859310</v>
      </c>
      <c r="J208" s="119">
        <f t="shared" ca="1" si="143"/>
        <v>5567360</v>
      </c>
      <c r="K208" s="121">
        <f t="shared" ca="1" si="138"/>
        <v>859310</v>
      </c>
      <c r="L208" s="34">
        <f t="shared" ca="1" si="139"/>
        <v>1</v>
      </c>
      <c r="M208" s="34" t="str">
        <f t="shared" ca="1" si="140"/>
        <v/>
      </c>
      <c r="N208" s="34">
        <f t="shared" ca="1" si="141"/>
        <v>10</v>
      </c>
      <c r="O208" s="34" t="e">
        <f ca="1">SMALL(M199:M208,1)</f>
        <v>#NUM!</v>
      </c>
      <c r="P208" s="33">
        <f ca="1">LARGE(K199:K208,10)*-1</f>
        <v>-182643</v>
      </c>
      <c r="Q208" s="33" t="e">
        <f ca="1">VLOOKUP(10,O199:P208,2,FALSE)</f>
        <v>#N/A</v>
      </c>
      <c r="R208" s="33">
        <f ca="1">IF(L209&gt;0,Q208,I208)</f>
        <v>859310</v>
      </c>
      <c r="S208" s="1"/>
      <c r="T208" s="125">
        <f t="shared" ca="1" si="142"/>
        <v>859310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s="31" customFormat="1">
      <c r="A209" s="60"/>
      <c r="B209" s="231"/>
      <c r="C209" s="224"/>
      <c r="D209" s="1"/>
      <c r="E209" s="1"/>
      <c r="F209" s="1"/>
      <c r="G209" s="27"/>
      <c r="H209" s="27"/>
      <c r="I209" s="131"/>
      <c r="J209" s="119"/>
      <c r="K209" s="121"/>
      <c r="L209" s="34">
        <f ca="1">COUNTIF(L199:L208,-1)</f>
        <v>0</v>
      </c>
      <c r="M209" s="34"/>
      <c r="N209" s="34"/>
      <c r="O209" s="34"/>
      <c r="P209" s="33"/>
      <c r="Q209" s="33"/>
      <c r="R209" s="33"/>
      <c r="S209" s="1"/>
      <c r="T209" s="12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s="31" customFormat="1">
      <c r="A210" s="60"/>
      <c r="B210" s="231"/>
      <c r="C210" s="224"/>
      <c r="D210" s="1"/>
      <c r="E210" s="1"/>
      <c r="F210" s="1"/>
      <c r="G210" s="27"/>
      <c r="H210" s="27"/>
      <c r="I210" s="131"/>
      <c r="J210" s="119"/>
      <c r="K210" s="121"/>
      <c r="L210" s="34"/>
      <c r="M210" s="34"/>
      <c r="N210" s="34"/>
      <c r="O210" s="34"/>
      <c r="P210" s="33"/>
      <c r="Q210" s="33"/>
      <c r="R210" s="33"/>
      <c r="S210" s="1"/>
      <c r="T210" s="12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s="31" customFormat="1">
      <c r="A211" s="203" t="s">
        <v>469</v>
      </c>
      <c r="B211" s="231"/>
      <c r="C211" s="224"/>
      <c r="D211" s="1"/>
      <c r="E211" s="1"/>
      <c r="F211" s="1"/>
      <c r="G211" s="27"/>
      <c r="H211" s="27"/>
      <c r="I211" s="131"/>
      <c r="J211" s="119"/>
      <c r="K211" s="121"/>
      <c r="L211" s="34"/>
      <c r="M211" s="34"/>
      <c r="N211" s="34"/>
      <c r="O211" s="34"/>
      <c r="P211" s="33"/>
      <c r="Q211" s="33"/>
      <c r="R211" s="33"/>
      <c r="S211" s="1"/>
      <c r="T211" s="12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s="31" customFormat="1">
      <c r="A212" s="60"/>
      <c r="B212" s="231"/>
      <c r="C212" s="224"/>
      <c r="D212" s="1"/>
      <c r="E212" s="1"/>
      <c r="F212" s="211">
        <v>6</v>
      </c>
      <c r="G212" s="27"/>
      <c r="H212" s="27"/>
      <c r="I212" s="131"/>
      <c r="J212" s="119"/>
      <c r="K212" s="121"/>
      <c r="L212" s="34"/>
      <c r="M212" s="34"/>
      <c r="N212" s="34"/>
      <c r="O212" s="34"/>
      <c r="P212" s="33"/>
      <c r="Q212" s="33"/>
      <c r="R212" s="33"/>
      <c r="S212" s="1"/>
      <c r="T212" s="12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s="31" customFormat="1">
      <c r="A213" s="60" t="s">
        <v>440</v>
      </c>
      <c r="B213" s="231" t="s">
        <v>441</v>
      </c>
      <c r="C213" s="224"/>
      <c r="D213" s="1"/>
      <c r="E213" s="1" t="s">
        <v>396</v>
      </c>
      <c r="F213" s="1" t="s">
        <v>444</v>
      </c>
      <c r="G213" s="27" t="s">
        <v>337</v>
      </c>
      <c r="H213" s="27" t="s">
        <v>338</v>
      </c>
      <c r="I213" s="131"/>
      <c r="J213" s="119" t="s">
        <v>1447</v>
      </c>
      <c r="K213" s="121"/>
      <c r="L213" s="34"/>
      <c r="M213" s="34"/>
      <c r="N213" s="34"/>
      <c r="O213" s="34"/>
      <c r="P213" s="33"/>
      <c r="Q213" s="33"/>
      <c r="R213" s="33" t="s">
        <v>1449</v>
      </c>
      <c r="S213" s="27"/>
      <c r="T213" s="12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s="31" customFormat="1">
      <c r="A214" s="60" t="s">
        <v>2336</v>
      </c>
      <c r="B214" s="231"/>
      <c r="C214" s="126">
        <f ca="1">IF(OR(C94=C215,C124=C215,C154=C215,C184=C215),INT(RAND()*32)+1,C215)</f>
        <v>22</v>
      </c>
      <c r="D214" s="1"/>
      <c r="E214" s="1">
        <v>1</v>
      </c>
      <c r="F214" s="1">
        <f>F212</f>
        <v>6</v>
      </c>
      <c r="G214" s="27" t="str">
        <f ca="1">IF(RIGHT(A214,F214)="0",INT(RAND()*9+1),RIGHT(A214,F214))</f>
        <v>893564</v>
      </c>
      <c r="H214" s="27" t="str">
        <f ca="1">IF(LEFT(G214,1)="0",LEFT(G220,1)&amp;RIGHT(G214,LEN(G214)-1),IF(VALUE(G214)=10,VALUE("1"&amp;RIGHT(G220)),G214))</f>
        <v>893564</v>
      </c>
      <c r="I214" s="131">
        <f ca="1">H214*1</f>
        <v>893564</v>
      </c>
      <c r="J214" s="119">
        <f ca="1">I214</f>
        <v>893564</v>
      </c>
      <c r="K214" s="121">
        <f ca="1">ABS(I214)</f>
        <v>893564</v>
      </c>
      <c r="L214" s="34">
        <f ca="1">IF(J214&lt;0,-1,1)</f>
        <v>1</v>
      </c>
      <c r="M214" s="34" t="str">
        <f ca="1">IF(I214&lt;0,E214,"")</f>
        <v/>
      </c>
      <c r="N214" s="34">
        <f ca="1">IF(I214&gt;0,E214,"")</f>
        <v>1</v>
      </c>
      <c r="O214" s="34">
        <f ca="1">SMALL(N214:N223,2)</f>
        <v>2</v>
      </c>
      <c r="P214" s="33">
        <f ca="1">LARGE(K214:K223,1)</f>
        <v>904675</v>
      </c>
      <c r="Q214" s="33">
        <f ca="1">VLOOKUP(1,O214:P223,2,FALSE)</f>
        <v>815786</v>
      </c>
      <c r="R214" s="33">
        <f ca="1">IF(L224&gt;0,Q214,I214)</f>
        <v>893564</v>
      </c>
      <c r="S214" s="1"/>
      <c r="T214" s="125">
        <f ca="1">IF(OR($E$1=1,$E$1=1.5),R214,K214)</f>
        <v>893564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s="31" customFormat="1">
      <c r="A215" s="60" t="s">
        <v>2337</v>
      </c>
      <c r="B215" s="231"/>
      <c r="C215" s="224">
        <f ca="1">INT(RAND()*32)+1</f>
        <v>22</v>
      </c>
      <c r="D215" s="1"/>
      <c r="E215" s="1">
        <v>2</v>
      </c>
      <c r="F215" s="1">
        <f>F212</f>
        <v>6</v>
      </c>
      <c r="G215" s="27" t="str">
        <f t="shared" ref="G215:G223" ca="1" si="144">IF(RIGHT(A215,F215)="0",INT(RAND()*9+1),RIGHT(A215,F215))</f>
        <v>782453</v>
      </c>
      <c r="H215" s="27" t="str">
        <f ca="1">IF(LEFT(G215,1)="0",LEFT(G220,1)&amp;RIGHT(G215,LEN(G215)-1),IF(VALUE(G215)=10,VALUE("1"&amp;RIGHT(G220)),G215))</f>
        <v>782453</v>
      </c>
      <c r="I215" s="131">
        <f ca="1">IF(C214&lt;=6,H215*-1,H215*1)</f>
        <v>782453</v>
      </c>
      <c r="J215" s="119">
        <f ca="1">J214+I215</f>
        <v>1676017</v>
      </c>
      <c r="K215" s="121">
        <f t="shared" ref="K215:K223" ca="1" si="145">ABS(I215)</f>
        <v>782453</v>
      </c>
      <c r="L215" s="34">
        <f t="shared" ref="L215:L223" ca="1" si="146">IF(J215&lt;0,-1,1)</f>
        <v>1</v>
      </c>
      <c r="M215" s="34" t="str">
        <f t="shared" ref="M215:M223" ca="1" si="147">IF(I215&lt;0,E215,"")</f>
        <v/>
      </c>
      <c r="N215" s="34">
        <f t="shared" ref="N215:N223" ca="1" si="148">IF(I215&gt;0,E215,"")</f>
        <v>2</v>
      </c>
      <c r="O215" s="34">
        <f ca="1">SMALL(N214:N223,3)</f>
        <v>3</v>
      </c>
      <c r="P215" s="33">
        <f ca="1">LARGE(K214:K223,2)</f>
        <v>893564</v>
      </c>
      <c r="Q215" s="33">
        <f ca="1">VLOOKUP(2,O214:P223,2,FALSE)</f>
        <v>904675</v>
      </c>
      <c r="R215" s="33">
        <f ca="1">IF(L224&gt;0,Q215,I215)</f>
        <v>782453</v>
      </c>
      <c r="S215" s="1"/>
      <c r="T215" s="125">
        <f t="shared" ref="T215:T223" ca="1" si="149">IF(OR($E$1=1,$E$1=1.5),R215,K215)</f>
        <v>782453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s="31" customFormat="1">
      <c r="A216" s="60" t="s">
        <v>2338</v>
      </c>
      <c r="B216" s="231"/>
      <c r="C216" s="224"/>
      <c r="D216" s="1"/>
      <c r="E216" s="1">
        <v>3</v>
      </c>
      <c r="F216" s="1">
        <f>F212</f>
        <v>6</v>
      </c>
      <c r="G216" s="27" t="str">
        <f t="shared" ca="1" si="144"/>
        <v>348019</v>
      </c>
      <c r="H216" s="27" t="str">
        <f ca="1">IF(LEFT(G216,1)="0",LEFT(G220,1)&amp;RIGHT(G216,LEN(G216)-1),IF(VALUE(G216)=10,VALUE("1"&amp;RIGHT(G220)),G216))</f>
        <v>348019</v>
      </c>
      <c r="I216" s="131">
        <f ca="1">IF(AND(C214&gt;=6,C214&lt;=21),H216*-1,H216*1)</f>
        <v>348019</v>
      </c>
      <c r="J216" s="119">
        <f t="shared" ref="J216:J223" ca="1" si="150">J215+I216</f>
        <v>2024036</v>
      </c>
      <c r="K216" s="121">
        <f t="shared" ca="1" si="145"/>
        <v>348019</v>
      </c>
      <c r="L216" s="34">
        <f t="shared" ca="1" si="146"/>
        <v>1</v>
      </c>
      <c r="M216" s="34" t="str">
        <f t="shared" ca="1" si="147"/>
        <v/>
      </c>
      <c r="N216" s="34">
        <f t="shared" ca="1" si="148"/>
        <v>3</v>
      </c>
      <c r="O216" s="34">
        <f ca="1">SMALL(N214:N223,1)</f>
        <v>1</v>
      </c>
      <c r="P216" s="33">
        <f ca="1">LARGE(K214:K223,3)</f>
        <v>815786</v>
      </c>
      <c r="Q216" s="33">
        <f ca="1">VLOOKUP(3,O214:P223,2,FALSE)</f>
        <v>893564</v>
      </c>
      <c r="R216" s="33">
        <f ca="1">IF(L224&gt;0,Q216,I216)</f>
        <v>348019</v>
      </c>
      <c r="S216" s="1"/>
      <c r="T216" s="125">
        <f t="shared" ca="1" si="149"/>
        <v>348019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31" customFormat="1">
      <c r="A217" s="60" t="s">
        <v>2339</v>
      </c>
      <c r="B217" s="231"/>
      <c r="C217" s="224"/>
      <c r="D217" s="1"/>
      <c r="E217" s="1">
        <v>4</v>
      </c>
      <c r="F217" s="1">
        <f>F212</f>
        <v>6</v>
      </c>
      <c r="G217" s="27" t="str">
        <f t="shared" ca="1" si="144"/>
        <v>237908</v>
      </c>
      <c r="H217" s="27" t="str">
        <f ca="1">IF(LEFT(G217,1)="0",LEFT(G220,1)&amp;RIGHT(G217,LEN(G217)-1),IF(VALUE(G217)=10,VALUE("1"&amp;RIGHT(G220)),G217))</f>
        <v>237908</v>
      </c>
      <c r="I217" s="131">
        <f ca="1">IF(OR(C214=7,C214=8,C214=9,C214=10,C214=22,C214=23,C214=24,C214=25,C214=26,C214=27,C214=28,C214=29,C214=30),H217*-1,H217*1)</f>
        <v>-237908</v>
      </c>
      <c r="J217" s="119">
        <f t="shared" ca="1" si="150"/>
        <v>1786128</v>
      </c>
      <c r="K217" s="121">
        <f t="shared" ca="1" si="145"/>
        <v>237908</v>
      </c>
      <c r="L217" s="34">
        <f t="shared" ca="1" si="146"/>
        <v>1</v>
      </c>
      <c r="M217" s="34">
        <f t="shared" ca="1" si="147"/>
        <v>4</v>
      </c>
      <c r="N217" s="34" t="str">
        <f t="shared" ca="1" si="148"/>
        <v/>
      </c>
      <c r="O217" s="34">
        <f ca="1">SMALL(N214:N223,5)</f>
        <v>8</v>
      </c>
      <c r="P217" s="33">
        <f ca="1">LARGE(K214:K223,4)</f>
        <v>782453</v>
      </c>
      <c r="Q217" s="33">
        <f ca="1">VLOOKUP(4,O214:P223,2,FALSE)</f>
        <v>-237908</v>
      </c>
      <c r="R217" s="33">
        <f ca="1">IF(L224&gt;0,Q217,I217)</f>
        <v>-237908</v>
      </c>
      <c r="S217" s="1"/>
      <c r="T217" s="125">
        <f t="shared" ca="1" si="149"/>
        <v>-237908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31" customFormat="1">
      <c r="A218" s="60" t="s">
        <v>2340</v>
      </c>
      <c r="B218" s="231"/>
      <c r="C218" s="224"/>
      <c r="D218" s="1"/>
      <c r="E218" s="1">
        <v>5</v>
      </c>
      <c r="F218" s="1">
        <f>F212</f>
        <v>6</v>
      </c>
      <c r="G218" s="27" t="str">
        <f t="shared" ca="1" si="144"/>
        <v>015786</v>
      </c>
      <c r="H218" s="27" t="str">
        <f ca="1">IF(LEFT(G218,1)="0",LEFT(G214,1)&amp;RIGHT(G218,LEN(G218)-1),IF(VALUE(G218)=10,VALUE("1"&amp;RIGHT(G214)),G218))</f>
        <v>815786</v>
      </c>
      <c r="I218" s="131">
        <f ca="1">IF(OR(C214=1,C214=2,C214=11,C214=12,C214=13,C214=14,C214=15,C214=22,C214=23,C214=24,C214=31,C214=32),H218*-1,H218*1)</f>
        <v>-815786</v>
      </c>
      <c r="J218" s="119">
        <f t="shared" ca="1" si="150"/>
        <v>970342</v>
      </c>
      <c r="K218" s="121">
        <f t="shared" ca="1" si="145"/>
        <v>815786</v>
      </c>
      <c r="L218" s="34">
        <f t="shared" ca="1" si="146"/>
        <v>1</v>
      </c>
      <c r="M218" s="34">
        <f t="shared" ca="1" si="147"/>
        <v>5</v>
      </c>
      <c r="N218" s="34" t="str">
        <f t="shared" ca="1" si="148"/>
        <v/>
      </c>
      <c r="O218" s="34">
        <f ca="1">SMALL(N214:N223,4)</f>
        <v>6</v>
      </c>
      <c r="P218" s="33">
        <f ca="1">LARGE(K214:K223,5)</f>
        <v>671342</v>
      </c>
      <c r="Q218" s="33">
        <f ca="1">VLOOKUP(5,O214:P223,2,FALSE)</f>
        <v>-560231</v>
      </c>
      <c r="R218" s="33">
        <f ca="1">IF(L224&gt;0,Q218,I218)</f>
        <v>-815786</v>
      </c>
      <c r="S218" s="1"/>
      <c r="T218" s="125">
        <f t="shared" ca="1" si="149"/>
        <v>-815786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31" customFormat="1">
      <c r="A219" s="60" t="s">
        <v>2341</v>
      </c>
      <c r="B219" s="231"/>
      <c r="C219" s="224"/>
      <c r="D219" s="1"/>
      <c r="E219" s="1">
        <v>6</v>
      </c>
      <c r="F219" s="1">
        <f>F212</f>
        <v>6</v>
      </c>
      <c r="G219" s="27" t="str">
        <f t="shared" ca="1" si="144"/>
        <v>459120</v>
      </c>
      <c r="H219" s="27" t="str">
        <f ca="1">IF(LEFT(G219,1)="0",LEFT(G214,1)&amp;RIGHT(G219,LEN(G219)-1),IF(VALUE(G219)=10,VALUE("1"&amp;RIGHT(G214)),G219))</f>
        <v>459120</v>
      </c>
      <c r="I219" s="131">
        <f ca="1">IF(OR(C214&lt;=8,C214=14,C214=15,,C214=16,C214=17,C214=18,C214=19,C214=25,C214=26,C214=27,C214=28),H219*-1,H219*1)</f>
        <v>459120</v>
      </c>
      <c r="J219" s="119">
        <f t="shared" ca="1" si="150"/>
        <v>1429462</v>
      </c>
      <c r="K219" s="121">
        <f t="shared" ca="1" si="145"/>
        <v>459120</v>
      </c>
      <c r="L219" s="34">
        <f t="shared" ca="1" si="146"/>
        <v>1</v>
      </c>
      <c r="M219" s="34" t="str">
        <f t="shared" ca="1" si="147"/>
        <v/>
      </c>
      <c r="N219" s="34">
        <f t="shared" ca="1" si="148"/>
        <v>6</v>
      </c>
      <c r="O219" s="34">
        <f ca="1">SMALL(M214:M223,2)</f>
        <v>5</v>
      </c>
      <c r="P219" s="33">
        <f ca="1">LARGE(K214:K223,6)*-1</f>
        <v>-560231</v>
      </c>
      <c r="Q219" s="33">
        <f ca="1">VLOOKUP(6,O214:P223,2,FALSE)</f>
        <v>671342</v>
      </c>
      <c r="R219" s="33">
        <f ca="1">IF(L224&gt;0,Q219,I219)</f>
        <v>459120</v>
      </c>
      <c r="S219" s="1"/>
      <c r="T219" s="125">
        <f t="shared" ca="1" si="149"/>
        <v>459120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31" customFormat="1">
      <c r="A220" s="60" t="s">
        <v>2342</v>
      </c>
      <c r="B220" s="231"/>
      <c r="C220" s="224"/>
      <c r="D220" s="1"/>
      <c r="E220" s="1">
        <v>7</v>
      </c>
      <c r="F220" s="1">
        <f>F212</f>
        <v>6</v>
      </c>
      <c r="G220" s="27" t="str">
        <f t="shared" ca="1" si="144"/>
        <v>904675</v>
      </c>
      <c r="H220" s="27" t="str">
        <f ca="1">IF(LEFT(G220,1)="0",LEFT(G214,1)&amp;RIGHT(G220,LEN(G220)-1),IF(VALUE(G220)=10,VALUE("1"&amp;RIGHT(G214)),G220))</f>
        <v>904675</v>
      </c>
      <c r="I220" s="131">
        <f ca="1">IF(OR(C214=3,C214=5,C214=9,C214=11,C214=16,C214=17,C214=20,C214=21,C214=22,C214=23,C214=25,C214=26,C214&gt;=29),H220*-1,H220*1)</f>
        <v>-904675</v>
      </c>
      <c r="J220" s="119">
        <f t="shared" ca="1" si="150"/>
        <v>524787</v>
      </c>
      <c r="K220" s="121">
        <f t="shared" ca="1" si="145"/>
        <v>904675</v>
      </c>
      <c r="L220" s="34">
        <f t="shared" ca="1" si="146"/>
        <v>1</v>
      </c>
      <c r="M220" s="34">
        <f t="shared" ca="1" si="147"/>
        <v>7</v>
      </c>
      <c r="N220" s="34" t="str">
        <f t="shared" ca="1" si="148"/>
        <v/>
      </c>
      <c r="O220" s="34">
        <f ca="1">SMALL(M214:M223,4)</f>
        <v>9</v>
      </c>
      <c r="P220" s="33">
        <f ca="1">LARGE(K214:K223,7)*-1</f>
        <v>-530412</v>
      </c>
      <c r="Q220" s="33">
        <f ca="1">VLOOKUP(7,O214:P223,2,FALSE)</f>
        <v>-459120</v>
      </c>
      <c r="R220" s="33">
        <f ca="1">IF(L224&gt;0,Q220,I220)</f>
        <v>-904675</v>
      </c>
      <c r="S220" s="1"/>
      <c r="T220" s="125">
        <f t="shared" ca="1" si="149"/>
        <v>-904675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31" customFormat="1">
      <c r="A221" s="60" t="s">
        <v>2343</v>
      </c>
      <c r="B221" s="231"/>
      <c r="C221" s="224"/>
      <c r="D221" s="1"/>
      <c r="E221" s="1">
        <v>8</v>
      </c>
      <c r="F221" s="1">
        <f>F212</f>
        <v>6</v>
      </c>
      <c r="G221" s="27" t="str">
        <f ca="1">IF(LEFT(A221,F221)="0",INT(RAND()*9+1),LEFT(A221,F221))</f>
        <v>530412</v>
      </c>
      <c r="H221" s="27" t="str">
        <f ca="1">IF(LEFT(G221,1)="0",INT(RAND()*9+1)&amp;RIGHT(G221,LEN(G221)-1),IF(VALUE(G221)=10,VALUE("1"&amp;RIGHT(G214)),G221))</f>
        <v>530412</v>
      </c>
      <c r="I221" s="131">
        <f ca="1">IF(OR(C214=1,C214=7,C214=10,C214=11,C214=12,C214=14,C214=18,C214=20,C214=24,C214=27,C214=29,C214=31),H221*-1,H221*1)</f>
        <v>530412</v>
      </c>
      <c r="J221" s="119">
        <f t="shared" ca="1" si="150"/>
        <v>1055199</v>
      </c>
      <c r="K221" s="121">
        <f t="shared" ca="1" si="145"/>
        <v>530412</v>
      </c>
      <c r="L221" s="34">
        <f t="shared" ca="1" si="146"/>
        <v>1</v>
      </c>
      <c r="M221" s="34" t="str">
        <f t="shared" ca="1" si="147"/>
        <v/>
      </c>
      <c r="N221" s="34">
        <f t="shared" ca="1" si="148"/>
        <v>8</v>
      </c>
      <c r="O221" s="34">
        <f ca="1">SMALL(M214:M223,3)</f>
        <v>7</v>
      </c>
      <c r="P221" s="33">
        <f ca="1">LARGE(K214:K223,8)*-1</f>
        <v>-459120</v>
      </c>
      <c r="Q221" s="33">
        <f ca="1">VLOOKUP(8,O214:P223,2,FALSE)</f>
        <v>782453</v>
      </c>
      <c r="R221" s="33">
        <f ca="1">IF(L224&gt;0,Q221,I221)</f>
        <v>530412</v>
      </c>
      <c r="S221" s="1"/>
      <c r="T221" s="125">
        <f t="shared" ca="1" si="149"/>
        <v>530412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31" customFormat="1">
      <c r="A222" s="60" t="s">
        <v>2344</v>
      </c>
      <c r="B222" s="231"/>
      <c r="C222" s="224"/>
      <c r="D222" s="1"/>
      <c r="E222" s="1">
        <v>9</v>
      </c>
      <c r="F222" s="1">
        <f>F212</f>
        <v>6</v>
      </c>
      <c r="G222" s="27" t="str">
        <f t="shared" ca="1" si="144"/>
        <v>560231</v>
      </c>
      <c r="H222" s="27" t="str">
        <f ca="1">IF(LEFT(G222,1)="0",INT(RAND()*9+1)&amp;RIGHT(G222,LEN(G222)-1),IF(VALUE(G222)=10,VALUE("1"&amp;RIGHT(G214)),G222))</f>
        <v>560231</v>
      </c>
      <c r="I222" s="131">
        <f ca="1">IF(OR(C214=4,C214=5,C214=6,C214=8,C214=9,C214=12,C214=13,C214=15,C214=16,C214=18,C214=19,C214=21,C214=22,C214=25,C214=27,C214=28,C214=30,C214=32),H222*-1,H222*1)</f>
        <v>-560231</v>
      </c>
      <c r="J222" s="119">
        <f t="shared" ca="1" si="150"/>
        <v>494968</v>
      </c>
      <c r="K222" s="121">
        <f t="shared" ca="1" si="145"/>
        <v>560231</v>
      </c>
      <c r="L222" s="34">
        <f t="shared" ca="1" si="146"/>
        <v>1</v>
      </c>
      <c r="M222" s="34">
        <f t="shared" ca="1" si="147"/>
        <v>9</v>
      </c>
      <c r="N222" s="34" t="str">
        <f t="shared" ca="1" si="148"/>
        <v/>
      </c>
      <c r="O222" s="34">
        <f ca="1">SMALL(N214:N223,6)</f>
        <v>10</v>
      </c>
      <c r="P222" s="33">
        <f ca="1">LARGE(K214:K223,9)</f>
        <v>348019</v>
      </c>
      <c r="Q222" s="33">
        <f ca="1">VLOOKUP(9,O214:P223,2,FALSE)</f>
        <v>-530412</v>
      </c>
      <c r="R222" s="33">
        <f ca="1">IF(L224&gt;0,Q222,I222)</f>
        <v>-560231</v>
      </c>
      <c r="S222" s="1"/>
      <c r="T222" s="125">
        <f t="shared" ca="1" si="149"/>
        <v>-560231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31" customFormat="1">
      <c r="A223" s="60" t="s">
        <v>2345</v>
      </c>
      <c r="B223" s="231"/>
      <c r="C223" s="224"/>
      <c r="D223" s="1"/>
      <c r="E223" s="1">
        <v>10</v>
      </c>
      <c r="F223" s="1">
        <f>F212</f>
        <v>6</v>
      </c>
      <c r="G223" s="27" t="str">
        <f t="shared" ca="1" si="144"/>
        <v>671342</v>
      </c>
      <c r="H223" s="27" t="str">
        <f ca="1">IF(LEFT(G223,1)="0",INT(RAND()*9+1)&amp;RIGHT(G223,LEN(G223)-1),IF(VALUE(G223)=10,VALUE("1"&amp;RIGHT(G214)),G223))</f>
        <v>671342</v>
      </c>
      <c r="I223" s="131">
        <f ca="1">IF(OR(C214=2,C214=3,C214=4,C214=10,C214=13,C214=17,C214=19,C214=20,C214=21,C214=23,C214=24,C214=26,C214&gt;=28),H223*-1,H223*1)</f>
        <v>671342</v>
      </c>
      <c r="J223" s="119">
        <f t="shared" ca="1" si="150"/>
        <v>1166310</v>
      </c>
      <c r="K223" s="121">
        <f t="shared" ca="1" si="145"/>
        <v>671342</v>
      </c>
      <c r="L223" s="34">
        <f t="shared" ca="1" si="146"/>
        <v>1</v>
      </c>
      <c r="M223" s="34" t="str">
        <f t="shared" ca="1" si="147"/>
        <v/>
      </c>
      <c r="N223" s="34">
        <f t="shared" ca="1" si="148"/>
        <v>10</v>
      </c>
      <c r="O223" s="34">
        <f ca="1">SMALL(M214:M223,1)</f>
        <v>4</v>
      </c>
      <c r="P223" s="33">
        <f ca="1">LARGE(K214:K223,10)*-1</f>
        <v>-237908</v>
      </c>
      <c r="Q223" s="33">
        <f ca="1">VLOOKUP(10,O214:P223,2,FALSE)</f>
        <v>348019</v>
      </c>
      <c r="R223" s="33">
        <f ca="1">IF(L224&gt;0,Q223,I223)</f>
        <v>671342</v>
      </c>
      <c r="S223" s="1"/>
      <c r="T223" s="125">
        <f t="shared" ca="1" si="149"/>
        <v>671342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31" customFormat="1">
      <c r="A224" s="60"/>
      <c r="B224" s="231"/>
      <c r="C224" s="224"/>
      <c r="D224" s="1"/>
      <c r="E224" s="1"/>
      <c r="F224" s="1"/>
      <c r="G224" s="27"/>
      <c r="H224" s="27"/>
      <c r="I224" s="131"/>
      <c r="J224" s="119"/>
      <c r="K224" s="121"/>
      <c r="L224" s="34">
        <f ca="1">COUNTIF(L214:L223,-1)</f>
        <v>0</v>
      </c>
      <c r="M224" s="34"/>
      <c r="N224" s="34"/>
      <c r="O224" s="34"/>
      <c r="P224" s="33"/>
      <c r="Q224" s="33"/>
      <c r="R224" s="33"/>
      <c r="S224" s="1"/>
      <c r="T224" s="12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31" customFormat="1">
      <c r="A225" s="60"/>
      <c r="B225" s="231"/>
      <c r="C225" s="224"/>
      <c r="D225" s="1"/>
      <c r="E225" s="1"/>
      <c r="F225" s="1"/>
      <c r="G225" s="27"/>
      <c r="H225" s="27"/>
      <c r="I225" s="131"/>
      <c r="J225" s="119"/>
      <c r="K225" s="121"/>
      <c r="L225" s="34"/>
      <c r="M225" s="34"/>
      <c r="N225" s="34"/>
      <c r="O225" s="34"/>
      <c r="P225" s="33"/>
      <c r="Q225" s="33"/>
      <c r="R225" s="33"/>
      <c r="S225" s="1"/>
      <c r="T225" s="12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31" customFormat="1">
      <c r="A226" s="203" t="s">
        <v>468</v>
      </c>
      <c r="B226" s="231"/>
      <c r="C226" s="224"/>
      <c r="D226" s="1"/>
      <c r="E226" s="1"/>
      <c r="F226" s="1"/>
      <c r="G226" s="27"/>
      <c r="H226" s="27"/>
      <c r="I226" s="131"/>
      <c r="J226" s="119"/>
      <c r="K226" s="121"/>
      <c r="L226" s="34"/>
      <c r="M226" s="34"/>
      <c r="N226" s="34"/>
      <c r="O226" s="34"/>
      <c r="P226" s="33"/>
      <c r="Q226" s="33"/>
      <c r="R226" s="33"/>
      <c r="S226" s="1"/>
      <c r="T226" s="12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31" customFormat="1">
      <c r="A227" s="60"/>
      <c r="B227" s="231"/>
      <c r="C227" s="224"/>
      <c r="D227" s="1"/>
      <c r="E227" s="1"/>
      <c r="F227" s="211">
        <v>7</v>
      </c>
      <c r="G227" s="27"/>
      <c r="H227" s="27"/>
      <c r="I227" s="131"/>
      <c r="J227" s="119"/>
      <c r="K227" s="121"/>
      <c r="L227" s="34"/>
      <c r="M227" s="34"/>
      <c r="N227" s="34"/>
      <c r="O227" s="34"/>
      <c r="P227" s="33"/>
      <c r="Q227" s="33"/>
      <c r="R227" s="33"/>
      <c r="S227" s="1"/>
      <c r="T227" s="12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31" customFormat="1">
      <c r="A228" s="60" t="s">
        <v>440</v>
      </c>
      <c r="B228" s="231" t="s">
        <v>441</v>
      </c>
      <c r="C228" s="225" t="s">
        <v>1787</v>
      </c>
      <c r="D228" s="1"/>
      <c r="E228" s="1" t="s">
        <v>396</v>
      </c>
      <c r="F228" s="1" t="s">
        <v>444</v>
      </c>
      <c r="G228" s="27" t="s">
        <v>337</v>
      </c>
      <c r="H228" s="27" t="s">
        <v>338</v>
      </c>
      <c r="I228" s="131"/>
      <c r="J228" s="119" t="s">
        <v>1447</v>
      </c>
      <c r="K228" s="121"/>
      <c r="L228" s="34"/>
      <c r="M228" s="34"/>
      <c r="N228" s="34"/>
      <c r="O228" s="34"/>
      <c r="P228" s="33"/>
      <c r="Q228" s="33"/>
      <c r="R228" s="33" t="s">
        <v>1449</v>
      </c>
      <c r="S228" s="27"/>
      <c r="T228" s="12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31" customFormat="1">
      <c r="A229" s="60" t="s">
        <v>2346</v>
      </c>
      <c r="B229" s="231"/>
      <c r="C229" s="224">
        <v>0</v>
      </c>
      <c r="D229" s="1"/>
      <c r="E229" s="1">
        <v>1</v>
      </c>
      <c r="F229" s="1">
        <f>F227</f>
        <v>7</v>
      </c>
      <c r="G229" s="27" t="str">
        <f ca="1">IF(RIGHT(A229,F229)="0",INT(RAND()*9+1),RIGHT(A229,F229))</f>
        <v>7162059</v>
      </c>
      <c r="H229" s="27" t="str">
        <f ca="1">IF(LEFT(G229,1)="0",LEFT(G235,1)&amp;RIGHT(G229,LEN(G229)-1),IF(VALUE(G229)=10,VALUE("1"&amp;RIGHT(G235)),G229))</f>
        <v>7162059</v>
      </c>
      <c r="I229" s="131">
        <f ca="1">H229*1</f>
        <v>7162059</v>
      </c>
      <c r="J229" s="119">
        <f ca="1">I229</f>
        <v>7162059</v>
      </c>
      <c r="K229" s="121">
        <f ca="1">ABS(I229)</f>
        <v>7162059</v>
      </c>
      <c r="L229" s="34">
        <f ca="1">IF(J229&lt;0,-1,1)</f>
        <v>1</v>
      </c>
      <c r="M229" s="34" t="str">
        <f ca="1">IF(I229&lt;0,E229,"")</f>
        <v/>
      </c>
      <c r="N229" s="34">
        <f ca="1">IF(I229&gt;0,E229,"")</f>
        <v>1</v>
      </c>
      <c r="O229" s="34">
        <f ca="1">SMALL(N229:N238,2)</f>
        <v>2</v>
      </c>
      <c r="P229" s="33">
        <f ca="1">LARGE(K229:K238,1)</f>
        <v>9384271</v>
      </c>
      <c r="Q229" s="33">
        <f ca="1">VLOOKUP(1,O229:P238,2,FALSE)</f>
        <v>7495382</v>
      </c>
      <c r="R229" s="33">
        <f ca="1">IF(L239&gt;0,Q229,I229)</f>
        <v>7162059</v>
      </c>
      <c r="S229" s="1"/>
      <c r="T229" s="125">
        <f ca="1">IF(OR($E$1=1,$E$1=1.5),R229,K229)</f>
        <v>7162059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31" customFormat="1">
      <c r="A230" s="60" t="s">
        <v>2347</v>
      </c>
      <c r="B230" s="231"/>
      <c r="C230" s="224"/>
      <c r="D230" s="1"/>
      <c r="E230" s="1">
        <v>2</v>
      </c>
      <c r="F230" s="1">
        <f>F227</f>
        <v>7</v>
      </c>
      <c r="G230" s="27" t="str">
        <f t="shared" ref="G230:G237" ca="1" si="151">IF(RIGHT(A230,F230)="0",INT(RAND()*9+1),RIGHT(A230,F230))</f>
        <v>3728615</v>
      </c>
      <c r="H230" s="27" t="str">
        <f ca="1">IF(LEFT(G230,1)="0",LEFT(G235,1)&amp;RIGHT(G230,LEN(G230)-1),IF(VALUE(G230)=10,VALUE("1"&amp;RIGHT(G235)),G230))</f>
        <v>3728615</v>
      </c>
      <c r="I230" s="131">
        <f ca="1">H230*1</f>
        <v>3728615</v>
      </c>
      <c r="J230" s="119">
        <f ca="1">J229+I230</f>
        <v>10890674</v>
      </c>
      <c r="K230" s="121">
        <f t="shared" ref="K230:K238" ca="1" si="152">ABS(I230)</f>
        <v>3728615</v>
      </c>
      <c r="L230" s="34">
        <f t="shared" ref="L230:L238" ca="1" si="153">IF(J230&lt;0,-1,1)</f>
        <v>1</v>
      </c>
      <c r="M230" s="34" t="str">
        <f t="shared" ref="M230:M238" ca="1" si="154">IF(I230&lt;0,E230,"")</f>
        <v/>
      </c>
      <c r="N230" s="34">
        <f t="shared" ref="N230:N238" ca="1" si="155">IF(I230&gt;0,E230,"")</f>
        <v>2</v>
      </c>
      <c r="O230" s="34">
        <f ca="1">SMALL(N229:N238,3)</f>
        <v>3</v>
      </c>
      <c r="P230" s="33">
        <f ca="1">LARGE(K229:K238,2)</f>
        <v>8273160</v>
      </c>
      <c r="Q230" s="33">
        <f ca="1">VLOOKUP(2,O229:P238,2,FALSE)</f>
        <v>9384271</v>
      </c>
      <c r="R230" s="33">
        <f ca="1">IF(L239&gt;0,Q230,I230)</f>
        <v>3728615</v>
      </c>
      <c r="S230" s="1"/>
      <c r="T230" s="125">
        <f t="shared" ref="T230:T238" ca="1" si="156">IF(OR($E$1=1,$E$1=1.5),R230,K230)</f>
        <v>3728615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31" customFormat="1">
      <c r="A231" s="60" t="s">
        <v>2348</v>
      </c>
      <c r="B231" s="231"/>
      <c r="C231" s="224"/>
      <c r="D231" s="1"/>
      <c r="E231" s="1">
        <v>3</v>
      </c>
      <c r="F231" s="1">
        <f>F227</f>
        <v>7</v>
      </c>
      <c r="G231" s="27" t="str">
        <f t="shared" ca="1" si="151"/>
        <v>5940837</v>
      </c>
      <c r="H231" s="27" t="str">
        <f ca="1">IF(LEFT(G231,1)="0",LEFT(G235,1)&amp;RIGHT(G231,LEN(G231)-1),IF(VALUE(G231)=10,VALUE("1"&amp;RIGHT(G235)),G231))</f>
        <v>5940837</v>
      </c>
      <c r="I231" s="131">
        <f ca="1">IF(AND(C229&gt;=1,C229&lt;=5),H231*-1,H231*1)</f>
        <v>5940837</v>
      </c>
      <c r="J231" s="119">
        <f t="shared" ref="J231:J238" ca="1" si="157">J230+I231</f>
        <v>16831511</v>
      </c>
      <c r="K231" s="121">
        <f t="shared" ca="1" si="152"/>
        <v>5940837</v>
      </c>
      <c r="L231" s="34">
        <f t="shared" ca="1" si="153"/>
        <v>1</v>
      </c>
      <c r="M231" s="34" t="str">
        <f t="shared" ca="1" si="154"/>
        <v/>
      </c>
      <c r="N231" s="34">
        <f t="shared" ca="1" si="155"/>
        <v>3</v>
      </c>
      <c r="O231" s="34">
        <f ca="1">SMALL(N229:N238,1)</f>
        <v>1</v>
      </c>
      <c r="P231" s="33">
        <f ca="1">LARGE(K229:K238,3)</f>
        <v>7495382</v>
      </c>
      <c r="Q231" s="33">
        <f ca="1">VLOOKUP(3,O229:P238,2,FALSE)</f>
        <v>8273160</v>
      </c>
      <c r="R231" s="33">
        <f ca="1">IF(L239&gt;0,Q231,I231)</f>
        <v>5940837</v>
      </c>
      <c r="S231" s="1"/>
      <c r="T231" s="125">
        <f t="shared" ca="1" si="156"/>
        <v>5940837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31" customFormat="1">
      <c r="A232" s="60" t="s">
        <v>2349</v>
      </c>
      <c r="B232" s="231"/>
      <c r="C232" s="224"/>
      <c r="D232" s="1"/>
      <c r="E232" s="1">
        <v>4</v>
      </c>
      <c r="F232" s="1">
        <f>F227</f>
        <v>7</v>
      </c>
      <c r="G232" s="27" t="str">
        <f t="shared" ca="1" si="151"/>
        <v>9384271</v>
      </c>
      <c r="H232" s="27" t="str">
        <f ca="1">IF(LEFT(G232,1)="0",LEFT(G235,1)&amp;RIGHT(G232,LEN(G232)-1),IF(VALUE(G232)=10,VALUE("1"&amp;RIGHT(G235)),G232))</f>
        <v>9384271</v>
      </c>
      <c r="I232" s="131">
        <f ca="1">IF(C229&gt;=4,H232*-1,H232*1)</f>
        <v>9384271</v>
      </c>
      <c r="J232" s="119">
        <f t="shared" ca="1" si="157"/>
        <v>26215782</v>
      </c>
      <c r="K232" s="121">
        <f t="shared" ca="1" si="152"/>
        <v>9384271</v>
      </c>
      <c r="L232" s="34">
        <f t="shared" ca="1" si="153"/>
        <v>1</v>
      </c>
      <c r="M232" s="34" t="str">
        <f t="shared" ca="1" si="154"/>
        <v/>
      </c>
      <c r="N232" s="34">
        <f t="shared" ca="1" si="155"/>
        <v>4</v>
      </c>
      <c r="O232" s="34">
        <f ca="1">SMALL(N229:N238,5)</f>
        <v>5</v>
      </c>
      <c r="P232" s="33">
        <f ca="1">LARGE(K229:K238,4)</f>
        <v>7162059</v>
      </c>
      <c r="Q232" s="33">
        <f ca="1">VLOOKUP(4,O229:P238,2,FALSE)</f>
        <v>6051948</v>
      </c>
      <c r="R232" s="33">
        <f ca="1">IF(L239&gt;0,Q232,I232)</f>
        <v>9384271</v>
      </c>
      <c r="S232" s="1"/>
      <c r="T232" s="125">
        <f t="shared" ca="1" si="156"/>
        <v>9384271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31" customFormat="1">
      <c r="A233" s="60" t="s">
        <v>2350</v>
      </c>
      <c r="B233" s="231"/>
      <c r="C233" s="224"/>
      <c r="D233" s="1"/>
      <c r="E233" s="1">
        <v>5</v>
      </c>
      <c r="F233" s="1">
        <f>F227</f>
        <v>7</v>
      </c>
      <c r="G233" s="27" t="str">
        <f t="shared" ca="1" si="151"/>
        <v>4839726</v>
      </c>
      <c r="H233" s="27" t="str">
        <f ca="1">IF(LEFT(G233,1)="0",LEFT(G229,1)&amp;RIGHT(G233,LEN(G233)-1),IF(VALUE(G233)=10,VALUE("1"&amp;RIGHT(G229)),G233))</f>
        <v>4839726</v>
      </c>
      <c r="I233" s="131">
        <f ca="1">IF(OR(C229=1,C229=2,C229=7),H233*-1,H233*1)</f>
        <v>4839726</v>
      </c>
      <c r="J233" s="119">
        <f t="shared" ca="1" si="157"/>
        <v>31055508</v>
      </c>
      <c r="K233" s="121">
        <f t="shared" ca="1" si="152"/>
        <v>4839726</v>
      </c>
      <c r="L233" s="34">
        <f t="shared" ca="1" si="153"/>
        <v>1</v>
      </c>
      <c r="M233" s="34" t="str">
        <f t="shared" ca="1" si="154"/>
        <v/>
      </c>
      <c r="N233" s="34">
        <f t="shared" ca="1" si="155"/>
        <v>5</v>
      </c>
      <c r="O233" s="34">
        <f ca="1">SMALL(N229:N238,4)</f>
        <v>4</v>
      </c>
      <c r="P233" s="33">
        <f ca="1">LARGE(K229:K238,5)</f>
        <v>6051948</v>
      </c>
      <c r="Q233" s="33">
        <f ca="1">VLOOKUP(5,O229:P238,2,FALSE)</f>
        <v>7162059</v>
      </c>
      <c r="R233" s="33">
        <f ca="1">IF(L239&gt;0,Q233,I233)</f>
        <v>4839726</v>
      </c>
      <c r="S233" s="1"/>
      <c r="T233" s="125">
        <f t="shared" ca="1" si="156"/>
        <v>4839726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31" customFormat="1">
      <c r="A234" s="60" t="s">
        <v>2351</v>
      </c>
      <c r="B234" s="231"/>
      <c r="C234" s="224"/>
      <c r="D234" s="1"/>
      <c r="E234" s="1">
        <v>6</v>
      </c>
      <c r="F234" s="1">
        <f>F227</f>
        <v>7</v>
      </c>
      <c r="G234" s="27" t="str">
        <f t="shared" ca="1" si="151"/>
        <v>0495382</v>
      </c>
      <c r="H234" s="27" t="str">
        <f ca="1">IF(LEFT(G234,1)="0",LEFT(G229,1)&amp;RIGHT(G234,LEN(G234)-1),IF(VALUE(G234)=10,VALUE("1"&amp;RIGHT(G229)),G234))</f>
        <v>7495382</v>
      </c>
      <c r="I234" s="131">
        <f ca="1">IF(OR(C229=2,C229=3,C229=4,,C229=6),H234*-1,H234*1)</f>
        <v>7495382</v>
      </c>
      <c r="J234" s="119">
        <f t="shared" ca="1" si="157"/>
        <v>38550890</v>
      </c>
      <c r="K234" s="121">
        <f t="shared" ca="1" si="152"/>
        <v>7495382</v>
      </c>
      <c r="L234" s="34">
        <f t="shared" ca="1" si="153"/>
        <v>1</v>
      </c>
      <c r="M234" s="34" t="str">
        <f t="shared" ca="1" si="154"/>
        <v/>
      </c>
      <c r="N234" s="34">
        <f t="shared" ca="1" si="155"/>
        <v>6</v>
      </c>
      <c r="O234" s="34" t="e">
        <f ca="1">SMALL(M229:M238,2)</f>
        <v>#NUM!</v>
      </c>
      <c r="P234" s="33">
        <f ca="1">LARGE(K229:K238,6)*-1</f>
        <v>-5940837</v>
      </c>
      <c r="Q234" s="33">
        <f ca="1">VLOOKUP(6,O229:P238,2,FALSE)</f>
        <v>2781506</v>
      </c>
      <c r="R234" s="33">
        <f ca="1">IF(L239&gt;0,Q234,I234)</f>
        <v>7495382</v>
      </c>
      <c r="S234" s="1"/>
      <c r="T234" s="125">
        <f t="shared" ca="1" si="156"/>
        <v>7495382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31" customFormat="1">
      <c r="A235" s="60" t="s">
        <v>2352</v>
      </c>
      <c r="B235" s="231"/>
      <c r="C235" s="224"/>
      <c r="D235" s="1"/>
      <c r="E235" s="1">
        <v>7</v>
      </c>
      <c r="F235" s="1">
        <f>F227</f>
        <v>7</v>
      </c>
      <c r="G235" s="27" t="str">
        <f t="shared" ca="1" si="151"/>
        <v>8273160</v>
      </c>
      <c r="H235" s="27" t="str">
        <f ca="1">IF(LEFT(G235,1)="0",LEFT(G229,1)&amp;RIGHT(G235,LEN(G235)-1),IF(VALUE(G235)=10,VALUE("1"&amp;RIGHT(G229)),G235))</f>
        <v>8273160</v>
      </c>
      <c r="I235" s="131">
        <f ca="1">IF(OR(C229=1,C229=3,C229&gt;=5),H235*-1,H235*1)</f>
        <v>8273160</v>
      </c>
      <c r="J235" s="119">
        <f t="shared" ca="1" si="157"/>
        <v>46824050</v>
      </c>
      <c r="K235" s="121">
        <f t="shared" ca="1" si="152"/>
        <v>8273160</v>
      </c>
      <c r="L235" s="34">
        <f t="shared" ca="1" si="153"/>
        <v>1</v>
      </c>
      <c r="M235" s="34" t="str">
        <f t="shared" ca="1" si="154"/>
        <v/>
      </c>
      <c r="N235" s="34">
        <f t="shared" ca="1" si="155"/>
        <v>7</v>
      </c>
      <c r="O235" s="34" t="e">
        <f ca="1">SMALL(M229:M238,4)</f>
        <v>#NUM!</v>
      </c>
      <c r="P235" s="33">
        <f ca="1">LARGE(K229:K238,7)*-1</f>
        <v>-4839726</v>
      </c>
      <c r="Q235" s="33" t="e">
        <f ca="1">VLOOKUP(7,O229:P238,2,FALSE)</f>
        <v>#N/A</v>
      </c>
      <c r="R235" s="33">
        <f ca="1">IF(L239&gt;0,Q235,I235)</f>
        <v>8273160</v>
      </c>
      <c r="S235" s="1"/>
      <c r="T235" s="125">
        <f t="shared" ca="1" si="156"/>
        <v>8273160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31" customFormat="1">
      <c r="A236" s="60" t="s">
        <v>2353</v>
      </c>
      <c r="B236" s="231"/>
      <c r="C236" s="224"/>
      <c r="D236" s="1"/>
      <c r="E236" s="1">
        <v>8</v>
      </c>
      <c r="F236" s="1">
        <f>F227</f>
        <v>7</v>
      </c>
      <c r="G236" s="27" t="str">
        <f t="shared" ca="1" si="151"/>
        <v>6051948</v>
      </c>
      <c r="H236" s="27" t="str">
        <f ca="1">IF(LEFT(G236,1)="0",INT(RAND()*9+1)&amp;RIGHT(G236,LEN(G236)-1),IF(VALUE(G236)=10,VALUE("1"&amp;RIGHT(G229)),G236))</f>
        <v>6051948</v>
      </c>
      <c r="I236" s="131">
        <f ca="1">H236*1</f>
        <v>6051948</v>
      </c>
      <c r="J236" s="119">
        <f t="shared" ca="1" si="157"/>
        <v>52875998</v>
      </c>
      <c r="K236" s="121">
        <f t="shared" ca="1" si="152"/>
        <v>6051948</v>
      </c>
      <c r="L236" s="34">
        <f t="shared" ca="1" si="153"/>
        <v>1</v>
      </c>
      <c r="M236" s="34" t="str">
        <f t="shared" ca="1" si="154"/>
        <v/>
      </c>
      <c r="N236" s="34">
        <f t="shared" ca="1" si="155"/>
        <v>8</v>
      </c>
      <c r="O236" s="34" t="e">
        <f ca="1">SMALL(M229:M238,3)</f>
        <v>#NUM!</v>
      </c>
      <c r="P236" s="33">
        <f ca="1">LARGE(K229:K238,8)*-1</f>
        <v>-3728615</v>
      </c>
      <c r="Q236" s="33" t="e">
        <f ca="1">VLOOKUP(8,O229:P238,2,FALSE)</f>
        <v>#N/A</v>
      </c>
      <c r="R236" s="33">
        <f ca="1">IF(L239&gt;0,Q236,I236)</f>
        <v>6051948</v>
      </c>
      <c r="S236" s="1"/>
      <c r="T236" s="125">
        <f t="shared" ca="1" si="156"/>
        <v>6051948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31" customFormat="1">
      <c r="A237" s="60" t="s">
        <v>2354</v>
      </c>
      <c r="B237" s="231"/>
      <c r="C237" s="224"/>
      <c r="D237" s="1"/>
      <c r="E237" s="1">
        <v>9</v>
      </c>
      <c r="F237" s="1">
        <f>F227</f>
        <v>7</v>
      </c>
      <c r="G237" s="27" t="str">
        <f t="shared" ca="1" si="151"/>
        <v>2617504</v>
      </c>
      <c r="H237" s="27" t="str">
        <f ca="1">IF(LEFT(G237,1)="0",INT(RAND()*9+1)&amp;RIGHT(G237,LEN(G237)-1),IF(VALUE(G237)=10,VALUE("1"&amp;RIGHT(G229)),G237))</f>
        <v>2617504</v>
      </c>
      <c r="I237" s="131">
        <f ca="1">H237*1</f>
        <v>2617504</v>
      </c>
      <c r="J237" s="119">
        <f t="shared" ca="1" si="157"/>
        <v>55493502</v>
      </c>
      <c r="K237" s="121">
        <f t="shared" ca="1" si="152"/>
        <v>2617504</v>
      </c>
      <c r="L237" s="34">
        <f t="shared" ca="1" si="153"/>
        <v>1</v>
      </c>
      <c r="M237" s="34" t="str">
        <f t="shared" ca="1" si="154"/>
        <v/>
      </c>
      <c r="N237" s="34">
        <f t="shared" ca="1" si="155"/>
        <v>9</v>
      </c>
      <c r="O237" s="34">
        <f ca="1">SMALL(N229:N238,6)</f>
        <v>6</v>
      </c>
      <c r="P237" s="33">
        <f ca="1">LARGE(K229:K238,9)</f>
        <v>2781506</v>
      </c>
      <c r="Q237" s="33" t="e">
        <f ca="1">VLOOKUP(9,O229:P238,2,FALSE)</f>
        <v>#N/A</v>
      </c>
      <c r="R237" s="33">
        <f ca="1">IF(L239&gt;0,Q237,I237)</f>
        <v>2617504</v>
      </c>
      <c r="S237" s="1"/>
      <c r="T237" s="125">
        <f t="shared" ca="1" si="156"/>
        <v>2617504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31" customFormat="1">
      <c r="A238" s="60" t="s">
        <v>2355</v>
      </c>
      <c r="B238" s="231"/>
      <c r="C238" s="224"/>
      <c r="D238" s="1"/>
      <c r="E238" s="1">
        <v>10</v>
      </c>
      <c r="F238" s="1">
        <f>F227</f>
        <v>7</v>
      </c>
      <c r="G238" s="27" t="str">
        <f ca="1">IF(LEFT(A238,F238)="0",INT(RAND()*9+1),LEFT(A238,F238))</f>
        <v>2781506</v>
      </c>
      <c r="H238" s="27" t="str">
        <f ca="1">IF(LEFT(G238,1)="0",INT(RAND()*9+1)&amp;RIGHT(G238,LEN(G238)-1),IF(VALUE(G238)=10,VALUE("1"&amp;RIGHT(G229)),G238))</f>
        <v>2781506</v>
      </c>
      <c r="I238" s="131">
        <f ca="1">H238*1</f>
        <v>2781506</v>
      </c>
      <c r="J238" s="119">
        <f t="shared" ca="1" si="157"/>
        <v>58275008</v>
      </c>
      <c r="K238" s="121">
        <f t="shared" ca="1" si="152"/>
        <v>2781506</v>
      </c>
      <c r="L238" s="34">
        <f t="shared" ca="1" si="153"/>
        <v>1</v>
      </c>
      <c r="M238" s="34" t="str">
        <f t="shared" ca="1" si="154"/>
        <v/>
      </c>
      <c r="N238" s="34">
        <f t="shared" ca="1" si="155"/>
        <v>10</v>
      </c>
      <c r="O238" s="34" t="e">
        <f ca="1">SMALL(M229:M238,1)</f>
        <v>#NUM!</v>
      </c>
      <c r="P238" s="33">
        <f ca="1">LARGE(K229:K238,10)*-1</f>
        <v>-2617504</v>
      </c>
      <c r="Q238" s="33" t="e">
        <f ca="1">VLOOKUP(10,O229:P238,2,FALSE)</f>
        <v>#N/A</v>
      </c>
      <c r="R238" s="33">
        <f ca="1">IF(L239&gt;0,Q238,I238)</f>
        <v>2781506</v>
      </c>
      <c r="S238" s="1"/>
      <c r="T238" s="125">
        <f t="shared" ca="1" si="156"/>
        <v>2781506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31" customFormat="1">
      <c r="A239" s="60"/>
      <c r="B239" s="231"/>
      <c r="C239" s="224"/>
      <c r="D239" s="1"/>
      <c r="E239" s="1"/>
      <c r="F239" s="1"/>
      <c r="G239" s="27"/>
      <c r="H239" s="27"/>
      <c r="I239" s="131"/>
      <c r="J239" s="119"/>
      <c r="K239" s="121"/>
      <c r="L239" s="34">
        <f ca="1">COUNTIF(L229:L238,-1)</f>
        <v>0</v>
      </c>
      <c r="M239" s="34"/>
      <c r="N239" s="34"/>
      <c r="O239" s="34"/>
      <c r="P239" s="33"/>
      <c r="Q239" s="33"/>
      <c r="R239" s="33"/>
      <c r="S239" s="1"/>
      <c r="T239" s="12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31" customFormat="1">
      <c r="A240" s="60"/>
      <c r="B240" s="231"/>
      <c r="C240" s="224"/>
      <c r="D240" s="1"/>
      <c r="E240" s="1"/>
      <c r="F240" s="1"/>
      <c r="G240" s="27"/>
      <c r="H240" s="27"/>
      <c r="I240" s="131"/>
      <c r="J240" s="119"/>
      <c r="K240" s="121"/>
      <c r="L240" s="34"/>
      <c r="M240" s="34"/>
      <c r="N240" s="34"/>
      <c r="O240" s="34"/>
      <c r="P240" s="33"/>
      <c r="Q240" s="33"/>
      <c r="R240" s="33"/>
      <c r="S240" s="1"/>
      <c r="T240" s="12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31" customFormat="1">
      <c r="A241" s="203" t="s">
        <v>467</v>
      </c>
      <c r="B241" s="231"/>
      <c r="C241" s="224"/>
      <c r="D241" s="1"/>
      <c r="E241" s="1"/>
      <c r="F241" s="1"/>
      <c r="G241" s="27"/>
      <c r="H241" s="27"/>
      <c r="I241" s="131"/>
      <c r="J241" s="119"/>
      <c r="K241" s="121"/>
      <c r="L241" s="34"/>
      <c r="M241" s="34"/>
      <c r="N241" s="34"/>
      <c r="O241" s="34"/>
      <c r="P241" s="33"/>
      <c r="Q241" s="33"/>
      <c r="R241" s="33"/>
      <c r="S241" s="1"/>
      <c r="T241" s="12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31" customFormat="1">
      <c r="A242" s="60"/>
      <c r="B242" s="231"/>
      <c r="C242" s="224"/>
      <c r="D242" s="1"/>
      <c r="E242" s="1"/>
      <c r="F242" s="211">
        <v>7</v>
      </c>
      <c r="G242" s="27"/>
      <c r="H242" s="27"/>
      <c r="I242" s="131"/>
      <c r="J242" s="119"/>
      <c r="K242" s="121"/>
      <c r="L242" s="34"/>
      <c r="M242" s="34"/>
      <c r="N242" s="34"/>
      <c r="O242" s="34"/>
      <c r="P242" s="33"/>
      <c r="Q242" s="33"/>
      <c r="R242" s="33"/>
      <c r="S242" s="1"/>
      <c r="T242" s="12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31" customFormat="1">
      <c r="A243" s="60" t="s">
        <v>440</v>
      </c>
      <c r="B243" s="231" t="s">
        <v>441</v>
      </c>
      <c r="C243" s="224"/>
      <c r="D243" s="1"/>
      <c r="E243" s="1" t="s">
        <v>396</v>
      </c>
      <c r="F243" s="1" t="s">
        <v>444</v>
      </c>
      <c r="G243" s="27" t="s">
        <v>337</v>
      </c>
      <c r="H243" s="27" t="s">
        <v>338</v>
      </c>
      <c r="I243" s="131"/>
      <c r="J243" s="119" t="s">
        <v>1447</v>
      </c>
      <c r="K243" s="121"/>
      <c r="L243" s="34"/>
      <c r="M243" s="34"/>
      <c r="N243" s="34"/>
      <c r="O243" s="34"/>
      <c r="P243" s="33"/>
      <c r="Q243" s="33"/>
      <c r="R243" s="33" t="s">
        <v>1449</v>
      </c>
      <c r="S243" s="27"/>
      <c r="T243" s="12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31" customFormat="1">
      <c r="A244" s="60" t="s">
        <v>2356</v>
      </c>
      <c r="B244" s="231"/>
      <c r="C244" s="126">
        <f ca="1">IF(OR(C94=C245,C124=C245,C154=C245,C184=C245,C214=C245),INT(RAND()*32)+1,C245)</f>
        <v>32</v>
      </c>
      <c r="D244" s="1"/>
      <c r="E244" s="1">
        <v>1</v>
      </c>
      <c r="F244" s="1">
        <f>F242</f>
        <v>7</v>
      </c>
      <c r="G244" s="27" t="str">
        <f ca="1">IF(RIGHT(A244,F244)="0",INT(RAND()*9+1),RIGHT(A244,F244))</f>
        <v>0176928</v>
      </c>
      <c r="H244" s="27" t="str">
        <f ca="1">IF(LEFT(G244,1)="0",LEFT(G250,1)&amp;RIGHT(G244,LEN(G244)-1),IF(VALUE(G244)=10,VALUE("1"&amp;RIGHT(G250)),G244))</f>
        <v>9176928</v>
      </c>
      <c r="I244" s="131">
        <f ca="1">H244*1</f>
        <v>9176928</v>
      </c>
      <c r="J244" s="119">
        <f ca="1">I244</f>
        <v>9176928</v>
      </c>
      <c r="K244" s="121">
        <f ca="1">ABS(I244)</f>
        <v>9176928</v>
      </c>
      <c r="L244" s="34">
        <f ca="1">IF(J244&lt;0,-1,1)</f>
        <v>1</v>
      </c>
      <c r="M244" s="34" t="str">
        <f ca="1">IF(I244&lt;0,E244,"")</f>
        <v/>
      </c>
      <c r="N244" s="34">
        <f ca="1">IF(I244&gt;0,E244,"")</f>
        <v>1</v>
      </c>
      <c r="O244" s="34">
        <f ca="1">SMALL(N244:N253,2)</f>
        <v>2</v>
      </c>
      <c r="P244" s="33">
        <f ca="1">LARGE(K244:K253,1)</f>
        <v>9176928</v>
      </c>
      <c r="Q244" s="33">
        <f ca="1">VLOOKUP(1,O244:P253,2,FALSE)</f>
        <v>8954706</v>
      </c>
      <c r="R244" s="33">
        <f ca="1">IF(L254&gt;0,Q244,I244)</f>
        <v>9176928</v>
      </c>
      <c r="S244" s="1"/>
      <c r="T244" s="125">
        <f ca="1">IF(OR($E$1=1,$E$1=1.5),R244,K244)</f>
        <v>9176928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31" customFormat="1">
      <c r="A245" s="60" t="s">
        <v>2357</v>
      </c>
      <c r="B245" s="231"/>
      <c r="C245" s="224">
        <f ca="1">INT(RAND()*32)+1</f>
        <v>32</v>
      </c>
      <c r="D245" s="1"/>
      <c r="E245" s="1">
        <v>2</v>
      </c>
      <c r="F245" s="1">
        <f>F242</f>
        <v>7</v>
      </c>
      <c r="G245" s="27" t="str">
        <f t="shared" ref="G245:G253" ca="1" si="158">IF(RIGHT(A245,F245)="0",INT(RAND()*9+1),RIGHT(A245,F245))</f>
        <v>3409251</v>
      </c>
      <c r="H245" s="27" t="str">
        <f ca="1">IF(LEFT(G245,1)="0",LEFT(G250,1)&amp;RIGHT(G245,LEN(G245)-1),IF(VALUE(G245)=10,VALUE("1"&amp;RIGHT(G250)),G245))</f>
        <v>3409251</v>
      </c>
      <c r="I245" s="131">
        <f ca="1">IF(C244&lt;=6,H245*-1,H245*1)</f>
        <v>3409251</v>
      </c>
      <c r="J245" s="119">
        <f ca="1">J244+I245</f>
        <v>12586179</v>
      </c>
      <c r="K245" s="121">
        <f t="shared" ref="K245:K253" ca="1" si="159">ABS(I245)</f>
        <v>3409251</v>
      </c>
      <c r="L245" s="34">
        <f t="shared" ref="L245:L253" ca="1" si="160">IF(J245&lt;0,-1,1)</f>
        <v>1</v>
      </c>
      <c r="M245" s="34" t="str">
        <f t="shared" ref="M245:M253" ca="1" si="161">IF(I245&lt;0,E245,"")</f>
        <v/>
      </c>
      <c r="N245" s="34">
        <f t="shared" ref="N245:N253" ca="1" si="162">IF(I245&gt;0,E245,"")</f>
        <v>2</v>
      </c>
      <c r="O245" s="34">
        <f ca="1">SMALL(N244:N253,3)</f>
        <v>3</v>
      </c>
      <c r="P245" s="33">
        <f ca="1">LARGE(K244:K253,2)</f>
        <v>9065817</v>
      </c>
      <c r="Q245" s="33">
        <f ca="1">VLOOKUP(2,O244:P253,2,FALSE)</f>
        <v>9176928</v>
      </c>
      <c r="R245" s="33">
        <f ca="1">IF(L254&gt;0,Q245,I245)</f>
        <v>3409251</v>
      </c>
      <c r="S245" s="1"/>
      <c r="T245" s="125">
        <f t="shared" ref="T245:T253" ca="1" si="163">IF(OR($E$1=1,$E$1=1.5),R245,K245)</f>
        <v>3409251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31" customFormat="1">
      <c r="A246" s="60" t="s">
        <v>2358</v>
      </c>
      <c r="B246" s="231"/>
      <c r="C246" s="224"/>
      <c r="D246" s="1"/>
      <c r="E246" s="1">
        <v>3</v>
      </c>
      <c r="F246" s="1">
        <f>F242</f>
        <v>7</v>
      </c>
      <c r="G246" s="27" t="str">
        <f t="shared" ca="1" si="158"/>
        <v>7843695</v>
      </c>
      <c r="H246" s="27" t="str">
        <f ca="1">IF(LEFT(G246,1)="0",LEFT(G250,1)&amp;RIGHT(G246,LEN(G246)-1),IF(VALUE(G246)=10,VALUE("1"&amp;RIGHT(G250)),G246))</f>
        <v>7843695</v>
      </c>
      <c r="I246" s="131">
        <f ca="1">IF(AND(C244&gt;=6,C244&lt;=21),H246*-1,H246*1)</f>
        <v>7843695</v>
      </c>
      <c r="J246" s="119">
        <f t="shared" ref="J246:J253" ca="1" si="164">J245+I246</f>
        <v>20429874</v>
      </c>
      <c r="K246" s="121">
        <f t="shared" ca="1" si="159"/>
        <v>7843695</v>
      </c>
      <c r="L246" s="34">
        <f t="shared" ca="1" si="160"/>
        <v>1</v>
      </c>
      <c r="M246" s="34" t="str">
        <f t="shared" ca="1" si="161"/>
        <v/>
      </c>
      <c r="N246" s="34">
        <f t="shared" ca="1" si="162"/>
        <v>3</v>
      </c>
      <c r="O246" s="34">
        <f ca="1">SMALL(N244:N253,1)</f>
        <v>1</v>
      </c>
      <c r="P246" s="33">
        <f ca="1">LARGE(K244:K253,3)</f>
        <v>8954706</v>
      </c>
      <c r="Q246" s="33">
        <f ca="1">VLOOKUP(3,O244:P253,2,FALSE)</f>
        <v>9065817</v>
      </c>
      <c r="R246" s="33">
        <f ca="1">IF(L254&gt;0,Q246,I246)</f>
        <v>7843695</v>
      </c>
      <c r="S246" s="1"/>
      <c r="T246" s="125">
        <f t="shared" ca="1" si="163"/>
        <v>7843695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31" customFormat="1">
      <c r="A247" s="60" t="s">
        <v>2359</v>
      </c>
      <c r="B247" s="231"/>
      <c r="C247" s="224"/>
      <c r="D247" s="1"/>
      <c r="E247" s="1">
        <v>4</v>
      </c>
      <c r="F247" s="1">
        <f>F242</f>
        <v>7</v>
      </c>
      <c r="G247" s="27" t="str">
        <f t="shared" ca="1" si="158"/>
        <v>2398140</v>
      </c>
      <c r="H247" s="27" t="str">
        <f ca="1">IF(LEFT(G247,1)="0",LEFT(G250,1)&amp;RIGHT(G247,LEN(G247)-1),IF(VALUE(G247)=10,VALUE("1"&amp;RIGHT(G250)),G247))</f>
        <v>2398140</v>
      </c>
      <c r="I247" s="131">
        <f ca="1">IF(OR(C244=7,C244=8,C244=9,C244=10,C244=22,C244=23,C244=24,C244=25,C244=26,C244=27,C244=28,C244=29,C244=30),H247*-1,H247*1)</f>
        <v>2398140</v>
      </c>
      <c r="J247" s="119">
        <f t="shared" ca="1" si="164"/>
        <v>22828014</v>
      </c>
      <c r="K247" s="121">
        <f t="shared" ca="1" si="159"/>
        <v>2398140</v>
      </c>
      <c r="L247" s="34">
        <f t="shared" ca="1" si="160"/>
        <v>1</v>
      </c>
      <c r="M247" s="34" t="str">
        <f t="shared" ca="1" si="161"/>
        <v/>
      </c>
      <c r="N247" s="34">
        <f t="shared" ca="1" si="162"/>
        <v>4</v>
      </c>
      <c r="O247" s="34">
        <f ca="1">SMALL(N244:N253,5)</f>
        <v>6</v>
      </c>
      <c r="P247" s="33">
        <f ca="1">LARGE(K244:K253,4)</f>
        <v>7843695</v>
      </c>
      <c r="Q247" s="33">
        <f ca="1">VLOOKUP(4,O244:P253,2,FALSE)</f>
        <v>5621473</v>
      </c>
      <c r="R247" s="33">
        <f ca="1">IF(L254&gt;0,Q247,I247)</f>
        <v>2398140</v>
      </c>
      <c r="S247" s="1"/>
      <c r="T247" s="125">
        <f t="shared" ca="1" si="163"/>
        <v>2398140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31" customFormat="1">
      <c r="A248" s="60" t="s">
        <v>2360</v>
      </c>
      <c r="B248" s="231"/>
      <c r="C248" s="224"/>
      <c r="D248" s="1"/>
      <c r="E248" s="1">
        <v>5</v>
      </c>
      <c r="F248" s="1">
        <f>F242</f>
        <v>7</v>
      </c>
      <c r="G248" s="27" t="str">
        <f t="shared" ca="1" si="158"/>
        <v>1287039</v>
      </c>
      <c r="H248" s="27" t="str">
        <f ca="1">IF(LEFT(G248,1)="0",LEFT(G244,1)&amp;RIGHT(G248,LEN(G248)-1),IF(VALUE(G248)=10,VALUE("1"&amp;RIGHT(G244)),G248))</f>
        <v>1287039</v>
      </c>
      <c r="I248" s="131">
        <f ca="1">IF(OR(C244=1,C244=2,C244=11,C244=12,C244=13,C244=14,C244=15,C244=22,C244=23,C244=24,C244=31,C244=32),H248*-1,H248*1)</f>
        <v>-1287039</v>
      </c>
      <c r="J248" s="119">
        <f t="shared" ca="1" si="164"/>
        <v>21540975</v>
      </c>
      <c r="K248" s="121">
        <f t="shared" ca="1" si="159"/>
        <v>1287039</v>
      </c>
      <c r="L248" s="34">
        <f t="shared" ca="1" si="160"/>
        <v>1</v>
      </c>
      <c r="M248" s="34">
        <f t="shared" ca="1" si="161"/>
        <v>5</v>
      </c>
      <c r="N248" s="34" t="str">
        <f t="shared" ca="1" si="162"/>
        <v/>
      </c>
      <c r="O248" s="34">
        <f ca="1">SMALL(N244:N253,4)</f>
        <v>4</v>
      </c>
      <c r="P248" s="33">
        <f ca="1">LARGE(K244:K253,5)</f>
        <v>5621473</v>
      </c>
      <c r="Q248" s="33">
        <f ca="1">VLOOKUP(5,O244:P253,2,FALSE)</f>
        <v>-1096732</v>
      </c>
      <c r="R248" s="33">
        <f ca="1">IF(L254&gt;0,Q248,I248)</f>
        <v>-1287039</v>
      </c>
      <c r="S248" s="1"/>
      <c r="T248" s="125">
        <f t="shared" ca="1" si="163"/>
        <v>-1287039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31" customFormat="1">
      <c r="A249" s="60" t="s">
        <v>2361</v>
      </c>
      <c r="B249" s="231"/>
      <c r="C249" s="224"/>
      <c r="D249" s="1"/>
      <c r="E249" s="1">
        <v>6</v>
      </c>
      <c r="F249" s="1">
        <f>F242</f>
        <v>7</v>
      </c>
      <c r="G249" s="27" t="str">
        <f t="shared" ca="1" si="158"/>
        <v>8954706</v>
      </c>
      <c r="H249" s="27" t="str">
        <f ca="1">IF(LEFT(G249,1)="0",LEFT(G244,1)&amp;RIGHT(G249,LEN(G249)-1),IF(VALUE(G249)=10,VALUE("1"&amp;RIGHT(G244)),G249))</f>
        <v>8954706</v>
      </c>
      <c r="I249" s="131">
        <f ca="1">IF(OR(C244&lt;=8,C244=14,C244=15,,C244=16,C244=17,C244=18,C244=19,C244=25,C244=26,C244=27,C244=28),H249*-1,H249*1)</f>
        <v>8954706</v>
      </c>
      <c r="J249" s="119">
        <f t="shared" ca="1" si="164"/>
        <v>30495681</v>
      </c>
      <c r="K249" s="121">
        <f t="shared" ca="1" si="159"/>
        <v>8954706</v>
      </c>
      <c r="L249" s="34">
        <f t="shared" ca="1" si="160"/>
        <v>1</v>
      </c>
      <c r="M249" s="34" t="str">
        <f t="shared" ca="1" si="161"/>
        <v/>
      </c>
      <c r="N249" s="34">
        <f t="shared" ca="1" si="162"/>
        <v>6</v>
      </c>
      <c r="O249" s="34">
        <f ca="1">SMALL(M244:M253,2)</f>
        <v>7</v>
      </c>
      <c r="P249" s="33">
        <f ca="1">LARGE(K244:K253,6)*-1</f>
        <v>-4510362</v>
      </c>
      <c r="Q249" s="33">
        <f ca="1">VLOOKUP(6,O244:P253,2,FALSE)</f>
        <v>7843695</v>
      </c>
      <c r="R249" s="33">
        <f ca="1">IF(L254&gt;0,Q249,I249)</f>
        <v>8954706</v>
      </c>
      <c r="S249" s="1"/>
      <c r="T249" s="125">
        <f t="shared" ca="1" si="163"/>
        <v>8954706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31" customFormat="1">
      <c r="A250" s="60" t="s">
        <v>2362</v>
      </c>
      <c r="B250" s="231"/>
      <c r="C250" s="224"/>
      <c r="D250" s="1"/>
      <c r="E250" s="1">
        <v>7</v>
      </c>
      <c r="F250" s="1">
        <f>F242</f>
        <v>7</v>
      </c>
      <c r="G250" s="27" t="str">
        <f t="shared" ca="1" si="158"/>
        <v>9065817</v>
      </c>
      <c r="H250" s="27" t="str">
        <f ca="1">IF(LEFT(G250,1)="0",LEFT(G244,1)&amp;RIGHT(G250,LEN(G250)-1),IF(VALUE(G250)=10,VALUE("1"&amp;RIGHT(G244)),G250))</f>
        <v>9065817</v>
      </c>
      <c r="I250" s="131">
        <f ca="1">IF(OR(C244=3,C244=5,C244=9,C244=11,C244=16,C244=17,C244=20,C244=21,C244=22,C244=23,C244=25,C244=26,C244&gt;=29),H250*-1,H250*1)</f>
        <v>-9065817</v>
      </c>
      <c r="J250" s="119">
        <f t="shared" ca="1" si="164"/>
        <v>21429864</v>
      </c>
      <c r="K250" s="121">
        <f t="shared" ca="1" si="159"/>
        <v>9065817</v>
      </c>
      <c r="L250" s="34">
        <f t="shared" ca="1" si="160"/>
        <v>1</v>
      </c>
      <c r="M250" s="34">
        <f t="shared" ca="1" si="161"/>
        <v>7</v>
      </c>
      <c r="N250" s="34" t="str">
        <f t="shared" ca="1" si="162"/>
        <v/>
      </c>
      <c r="O250" s="34">
        <f ca="1">SMALL(M244:M253,4)</f>
        <v>10</v>
      </c>
      <c r="P250" s="33">
        <f ca="1">LARGE(K244:K253,7)*-1</f>
        <v>-3409251</v>
      </c>
      <c r="Q250" s="33">
        <f ca="1">VLOOKUP(7,O244:P253,2,FALSE)</f>
        <v>-4510362</v>
      </c>
      <c r="R250" s="33">
        <f ca="1">IF(L254&gt;0,Q250,I250)</f>
        <v>-9065817</v>
      </c>
      <c r="S250" s="1"/>
      <c r="T250" s="125">
        <f t="shared" ca="1" si="163"/>
        <v>-9065817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31" customFormat="1">
      <c r="A251" s="60" t="s">
        <v>2363</v>
      </c>
      <c r="B251" s="231"/>
      <c r="C251" s="224"/>
      <c r="D251" s="1"/>
      <c r="E251" s="1">
        <v>8</v>
      </c>
      <c r="F251" s="1">
        <f>F242</f>
        <v>7</v>
      </c>
      <c r="G251" s="27" t="str">
        <f t="shared" ca="1" si="158"/>
        <v>5621473</v>
      </c>
      <c r="H251" s="27" t="str">
        <f ca="1">IF(LEFT(G251,1)="0",INT(RAND()*9+1)&amp;RIGHT(G251,LEN(G251)-1),IF(VALUE(G251)=10,VALUE("1"&amp;RIGHT(G244)),G251))</f>
        <v>5621473</v>
      </c>
      <c r="I251" s="131">
        <f ca="1">IF(OR(C244=1,C244=7,C244=10,C244=11,C244=12,C244=14,C244=18,C244=20,C244=24,C244=27,C244=29,C244=31),H251*-1,H251*1)</f>
        <v>5621473</v>
      </c>
      <c r="J251" s="119">
        <f t="shared" ca="1" si="164"/>
        <v>27051337</v>
      </c>
      <c r="K251" s="121">
        <f t="shared" ca="1" si="159"/>
        <v>5621473</v>
      </c>
      <c r="L251" s="34">
        <f t="shared" ca="1" si="160"/>
        <v>1</v>
      </c>
      <c r="M251" s="34" t="str">
        <f t="shared" ca="1" si="161"/>
        <v/>
      </c>
      <c r="N251" s="34">
        <f t="shared" ca="1" si="162"/>
        <v>8</v>
      </c>
      <c r="O251" s="34">
        <f ca="1">SMALL(M244:M253,3)</f>
        <v>9</v>
      </c>
      <c r="P251" s="33">
        <f ca="1">LARGE(K244:K253,8)*-1</f>
        <v>-2398140</v>
      </c>
      <c r="Q251" s="33">
        <f ca="1">VLOOKUP(8,O244:P253,2,FALSE)</f>
        <v>1287039</v>
      </c>
      <c r="R251" s="33">
        <f ca="1">IF(L254&gt;0,Q251,I251)</f>
        <v>5621473</v>
      </c>
      <c r="S251" s="1"/>
      <c r="T251" s="125">
        <f t="shared" ca="1" si="163"/>
        <v>5621473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31" customFormat="1">
      <c r="A252" s="60" t="s">
        <v>2364</v>
      </c>
      <c r="B252" s="231"/>
      <c r="C252" s="224"/>
      <c r="D252" s="1"/>
      <c r="E252" s="1">
        <v>9</v>
      </c>
      <c r="F252" s="1">
        <f>F242</f>
        <v>7</v>
      </c>
      <c r="G252" s="27" t="str">
        <f ca="1">IF(LEFT(A252,F252)="0",INT(RAND()*9+1),LEFT(A252,F252))</f>
        <v>1096732</v>
      </c>
      <c r="H252" s="27" t="str">
        <f ca="1">IF(LEFT(G252,1)="0",INT(RAND()*9+1)&amp;RIGHT(G252,LEN(G252)-1),IF(VALUE(G252)=10,VALUE("1"&amp;RIGHT(G244)),G252))</f>
        <v>1096732</v>
      </c>
      <c r="I252" s="131">
        <f ca="1">IF(OR(C244=4,C244=5,C244=6,C244=8,C244=9,C244=12,C244=13,C244=15,C244=16,C244=18,C244=19,C244=21,C244=22,C244=25,C244=27,C244=28,C244=30,C244=32),H252*-1,H252*1)</f>
        <v>-1096732</v>
      </c>
      <c r="J252" s="119">
        <f t="shared" ca="1" si="164"/>
        <v>25954605</v>
      </c>
      <c r="K252" s="121">
        <f t="shared" ca="1" si="159"/>
        <v>1096732</v>
      </c>
      <c r="L252" s="34">
        <f t="shared" ca="1" si="160"/>
        <v>1</v>
      </c>
      <c r="M252" s="34">
        <f t="shared" ca="1" si="161"/>
        <v>9</v>
      </c>
      <c r="N252" s="34" t="str">
        <f t="shared" ca="1" si="162"/>
        <v/>
      </c>
      <c r="O252" s="34">
        <f ca="1">SMALL(N244:N253,6)</f>
        <v>8</v>
      </c>
      <c r="P252" s="33">
        <f ca="1">LARGE(K244:K253,9)</f>
        <v>1287039</v>
      </c>
      <c r="Q252" s="33">
        <f ca="1">VLOOKUP(9,O244:P253,2,FALSE)</f>
        <v>-2398140</v>
      </c>
      <c r="R252" s="33">
        <f ca="1">IF(L254&gt;0,Q252,I252)</f>
        <v>-1096732</v>
      </c>
      <c r="S252" s="1"/>
      <c r="T252" s="125">
        <f t="shared" ca="1" si="163"/>
        <v>-1096732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31" customFormat="1">
      <c r="A253" s="60" t="s">
        <v>2365</v>
      </c>
      <c r="B253" s="231"/>
      <c r="C253" s="224"/>
      <c r="D253" s="1"/>
      <c r="E253" s="1">
        <v>10</v>
      </c>
      <c r="F253" s="1">
        <f>F242</f>
        <v>7</v>
      </c>
      <c r="G253" s="27" t="str">
        <f t="shared" ca="1" si="158"/>
        <v>4510362</v>
      </c>
      <c r="H253" s="27" t="str">
        <f ca="1">IF(LEFT(G253,1)="0",INT(RAND()*9+1)&amp;RIGHT(G253,LEN(G253)-1),IF(VALUE(G253)=10,VALUE("1"&amp;RIGHT(G244)),G253))</f>
        <v>4510362</v>
      </c>
      <c r="I253" s="131">
        <f ca="1">IF(OR(C244=2,C244=3,C244=4,C244=10,C244=13,C244=17,C244=19,C244=20,C244=21,C244=23,C244=24,C244=26,C244&gt;=28),H253*-1,H253*1)</f>
        <v>-4510362</v>
      </c>
      <c r="J253" s="119">
        <f t="shared" ca="1" si="164"/>
        <v>21444243</v>
      </c>
      <c r="K253" s="121">
        <f t="shared" ca="1" si="159"/>
        <v>4510362</v>
      </c>
      <c r="L253" s="34">
        <f t="shared" ca="1" si="160"/>
        <v>1</v>
      </c>
      <c r="M253" s="34">
        <f t="shared" ca="1" si="161"/>
        <v>10</v>
      </c>
      <c r="N253" s="34" t="str">
        <f t="shared" ca="1" si="162"/>
        <v/>
      </c>
      <c r="O253" s="34">
        <f ca="1">SMALL(M244:M253,1)</f>
        <v>5</v>
      </c>
      <c r="P253" s="33">
        <f ca="1">LARGE(K244:K253,10)*-1</f>
        <v>-1096732</v>
      </c>
      <c r="Q253" s="33">
        <f ca="1">VLOOKUP(10,O244:P253,2,FALSE)</f>
        <v>-3409251</v>
      </c>
      <c r="R253" s="33">
        <f ca="1">IF(L254&gt;0,Q253,I253)</f>
        <v>-4510362</v>
      </c>
      <c r="S253" s="1"/>
      <c r="T253" s="125">
        <f t="shared" ca="1" si="163"/>
        <v>-4510362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31" customFormat="1">
      <c r="A254" s="60"/>
      <c r="B254" s="231"/>
      <c r="C254" s="224"/>
      <c r="D254" s="1"/>
      <c r="E254" s="1"/>
      <c r="F254" s="1"/>
      <c r="G254" s="27"/>
      <c r="H254" s="27"/>
      <c r="I254" s="131"/>
      <c r="J254" s="119"/>
      <c r="K254" s="121"/>
      <c r="L254" s="34">
        <f ca="1">COUNTIF(L244:L253,-1)</f>
        <v>0</v>
      </c>
      <c r="M254" s="34"/>
      <c r="N254" s="34"/>
      <c r="O254" s="34"/>
      <c r="P254" s="33"/>
      <c r="Q254" s="33"/>
      <c r="R254" s="33"/>
      <c r="S254" s="1"/>
      <c r="T254" s="12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31" customFormat="1">
      <c r="A255" s="60"/>
      <c r="B255" s="231"/>
      <c r="C255" s="224"/>
      <c r="D255" s="1"/>
      <c r="E255" s="1"/>
      <c r="F255" s="1"/>
      <c r="G255" s="27"/>
      <c r="H255" s="27"/>
      <c r="I255" s="131"/>
      <c r="J255" s="119"/>
      <c r="K255" s="121"/>
      <c r="L255" s="34"/>
      <c r="M255" s="34"/>
      <c r="N255" s="34"/>
      <c r="O255" s="34"/>
      <c r="P255" s="33"/>
      <c r="Q255" s="33"/>
      <c r="R255" s="33"/>
      <c r="S255" s="1"/>
      <c r="T255" s="12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31" customFormat="1">
      <c r="A256" s="203" t="s">
        <v>466</v>
      </c>
      <c r="B256" s="231"/>
      <c r="C256" s="224"/>
      <c r="D256" s="1"/>
      <c r="E256" s="1"/>
      <c r="F256" s="1"/>
      <c r="G256" s="27"/>
      <c r="H256" s="27"/>
      <c r="I256" s="131"/>
      <c r="J256" s="119"/>
      <c r="K256" s="121"/>
      <c r="L256" s="34"/>
      <c r="M256" s="34"/>
      <c r="N256" s="34"/>
      <c r="O256" s="34"/>
      <c r="P256" s="33"/>
      <c r="Q256" s="33"/>
      <c r="R256" s="33"/>
      <c r="S256" s="1"/>
      <c r="T256" s="12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31" customFormat="1">
      <c r="A257" s="60"/>
      <c r="B257" s="231"/>
      <c r="C257" s="224"/>
      <c r="D257" s="1"/>
      <c r="E257" s="1"/>
      <c r="F257" s="211">
        <v>8</v>
      </c>
      <c r="G257" s="27"/>
      <c r="H257" s="27"/>
      <c r="I257" s="131"/>
      <c r="J257" s="119"/>
      <c r="K257" s="121"/>
      <c r="L257" s="34"/>
      <c r="M257" s="34"/>
      <c r="N257" s="34"/>
      <c r="O257" s="34"/>
      <c r="P257" s="33"/>
      <c r="Q257" s="33"/>
      <c r="R257" s="33"/>
      <c r="S257" s="1"/>
      <c r="T257" s="12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31" customFormat="1">
      <c r="A258" s="60" t="s">
        <v>440</v>
      </c>
      <c r="B258" s="231" t="s">
        <v>441</v>
      </c>
      <c r="C258" s="224"/>
      <c r="D258" s="1"/>
      <c r="E258" s="1" t="s">
        <v>396</v>
      </c>
      <c r="F258" s="1" t="s">
        <v>444</v>
      </c>
      <c r="G258" s="27" t="s">
        <v>337</v>
      </c>
      <c r="H258" s="27" t="s">
        <v>338</v>
      </c>
      <c r="I258" s="131"/>
      <c r="J258" s="119" t="s">
        <v>1447</v>
      </c>
      <c r="K258" s="121"/>
      <c r="L258" s="34"/>
      <c r="M258" s="34"/>
      <c r="N258" s="34"/>
      <c r="O258" s="34"/>
      <c r="P258" s="33"/>
      <c r="Q258" s="33"/>
      <c r="R258" s="33" t="s">
        <v>1449</v>
      </c>
      <c r="S258" s="27"/>
      <c r="T258" s="12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31" customFormat="1">
      <c r="A259" s="60" t="s">
        <v>2366</v>
      </c>
      <c r="B259" s="231"/>
      <c r="C259" s="224">
        <v>0</v>
      </c>
      <c r="D259" s="1"/>
      <c r="E259" s="1">
        <v>1</v>
      </c>
      <c r="F259" s="1">
        <f>F257</f>
        <v>8</v>
      </c>
      <c r="G259" s="27" t="str">
        <f ca="1">IF(RIGHT(A259,F259)="0",INT(RAND()*9+1),RIGHT(A259,F259))</f>
        <v>17943085</v>
      </c>
      <c r="H259" s="27" t="str">
        <f ca="1">IF(LEFT(G259,1)="0",LEFT(G265,1)&amp;RIGHT(G259,LEN(G259)-1),IF(VALUE(G259)=10,VALUE("1"&amp;RIGHT(G265)),G259))</f>
        <v>17943085</v>
      </c>
      <c r="I259" s="131">
        <f ca="1">H259*1</f>
        <v>17943085</v>
      </c>
      <c r="J259" s="119">
        <f ca="1">I259</f>
        <v>17943085</v>
      </c>
      <c r="K259" s="121">
        <f ca="1">ABS(I259)</f>
        <v>17943085</v>
      </c>
      <c r="L259" s="34">
        <f ca="1">IF(J259&lt;0,-1,1)</f>
        <v>1</v>
      </c>
      <c r="M259" s="34" t="str">
        <f ca="1">IF(I259&lt;0,E259,"")</f>
        <v/>
      </c>
      <c r="N259" s="34">
        <f ca="1">IF(I259&gt;0,E259,"")</f>
        <v>1</v>
      </c>
      <c r="O259" s="34">
        <f ca="1">SMALL(N259:N268,2)</f>
        <v>2</v>
      </c>
      <c r="P259" s="33">
        <f ca="1">LARGE(K259:K268,1)</f>
        <v>95721863</v>
      </c>
      <c r="Q259" s="33">
        <f ca="1">VLOOKUP(1,O259:P268,2,FALSE)</f>
        <v>73509641</v>
      </c>
      <c r="R259" s="33">
        <f ca="1">IF(L269&gt;0,Q259,I259)</f>
        <v>17943085</v>
      </c>
      <c r="S259" s="1"/>
      <c r="T259" s="125">
        <f ca="1">IF(OR($E$1=1,$E$1=1.5),R259,K259)</f>
        <v>17943085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31" customFormat="1">
      <c r="A260" s="60" t="s">
        <v>2367</v>
      </c>
      <c r="B260" s="231"/>
      <c r="C260" s="224"/>
      <c r="D260" s="1"/>
      <c r="E260" s="1">
        <v>2</v>
      </c>
      <c r="F260" s="1">
        <f>F257</f>
        <v>8</v>
      </c>
      <c r="G260" s="27" t="str">
        <f t="shared" ref="G260:G268" ca="1" si="165">IF(RIGHT(A260,F260)="0",INT(RAND()*9+1),RIGHT(A260,F260))</f>
        <v>73509641</v>
      </c>
      <c r="H260" s="27" t="str">
        <f ca="1">IF(LEFT(G260,1)="0",LEFT(G265,1)&amp;RIGHT(G260,LEN(G260)-1),IF(VALUE(G260)=10,VALUE("1"&amp;RIGHT(G265)),G260))</f>
        <v>73509641</v>
      </c>
      <c r="I260" s="131">
        <f ca="1">H260*1</f>
        <v>73509641</v>
      </c>
      <c r="J260" s="119">
        <f ca="1">J259+I260</f>
        <v>91452726</v>
      </c>
      <c r="K260" s="121">
        <f t="shared" ref="K260:K268" ca="1" si="166">ABS(I260)</f>
        <v>73509641</v>
      </c>
      <c r="L260" s="34">
        <f t="shared" ref="L260:L268" ca="1" si="167">IF(J260&lt;0,-1,1)</f>
        <v>1</v>
      </c>
      <c r="M260" s="34" t="str">
        <f t="shared" ref="M260:M268" ca="1" si="168">IF(I260&lt;0,E260,"")</f>
        <v/>
      </c>
      <c r="N260" s="34">
        <f t="shared" ref="N260:N268" ca="1" si="169">IF(I260&gt;0,E260,"")</f>
        <v>2</v>
      </c>
      <c r="O260" s="34">
        <f ca="1">SMALL(N259:N268,3)</f>
        <v>3</v>
      </c>
      <c r="P260" s="33">
        <f ca="1">LARGE(K259:K268,2)</f>
        <v>93846107</v>
      </c>
      <c r="Q260" s="33">
        <f ca="1">VLOOKUP(2,O259:P268,2,FALSE)</f>
        <v>95721863</v>
      </c>
      <c r="R260" s="33">
        <f ca="1">IF(L269&gt;0,Q260,I260)</f>
        <v>73509641</v>
      </c>
      <c r="S260" s="1"/>
      <c r="T260" s="125">
        <f t="shared" ref="T260:T268" ca="1" si="170">IF(OR($E$1=1,$E$1=1.5),R260,K260)</f>
        <v>73509641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31" customFormat="1">
      <c r="A261" s="60" t="s">
        <v>2368</v>
      </c>
      <c r="B261" s="231"/>
      <c r="C261" s="224"/>
      <c r="D261" s="1"/>
      <c r="E261" s="1">
        <v>3</v>
      </c>
      <c r="F261" s="1">
        <f>F257</f>
        <v>8</v>
      </c>
      <c r="G261" s="27" t="str">
        <f t="shared" ca="1" si="165"/>
        <v>39165207</v>
      </c>
      <c r="H261" s="27" t="str">
        <f ca="1">IF(LEFT(G261,1)="0",LEFT(G265,1)&amp;RIGHT(G261,LEN(G261)-1),IF(VALUE(G261)=10,VALUE("1"&amp;RIGHT(G265)),G261))</f>
        <v>39165207</v>
      </c>
      <c r="I261" s="131">
        <f ca="1">IF(AND(C259&gt;=1,C259&lt;=5),H261*-1,H261*1)</f>
        <v>39165207</v>
      </c>
      <c r="J261" s="119">
        <f t="shared" ref="J261:J268" ca="1" si="171">J260+I261</f>
        <v>130617933</v>
      </c>
      <c r="K261" s="121">
        <f t="shared" ca="1" si="166"/>
        <v>39165207</v>
      </c>
      <c r="L261" s="34">
        <f t="shared" ca="1" si="167"/>
        <v>1</v>
      </c>
      <c r="M261" s="34" t="str">
        <f t="shared" ca="1" si="168"/>
        <v/>
      </c>
      <c r="N261" s="34">
        <f t="shared" ca="1" si="169"/>
        <v>3</v>
      </c>
      <c r="O261" s="34">
        <f ca="1">SMALL(N259:N268,1)</f>
        <v>1</v>
      </c>
      <c r="P261" s="33">
        <f ca="1">LARGE(K259:K268,3)</f>
        <v>73509641</v>
      </c>
      <c r="Q261" s="33">
        <f ca="1">VLOOKUP(3,O259:P268,2,FALSE)</f>
        <v>93846107</v>
      </c>
      <c r="R261" s="33">
        <f ca="1">IF(L269&gt;0,Q261,I261)</f>
        <v>39165207</v>
      </c>
      <c r="S261" s="1"/>
      <c r="T261" s="125">
        <f t="shared" ca="1" si="170"/>
        <v>39165207</v>
      </c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31" customFormat="1">
      <c r="A262" s="60" t="s">
        <v>2369</v>
      </c>
      <c r="B262" s="231"/>
      <c r="C262" s="224"/>
      <c r="D262" s="1"/>
      <c r="E262" s="1">
        <v>4</v>
      </c>
      <c r="F262" s="1">
        <f>F257</f>
        <v>8</v>
      </c>
      <c r="G262" s="27" t="str">
        <f t="shared" ca="1" si="165"/>
        <v>06832974</v>
      </c>
      <c r="H262" s="27" t="str">
        <f ca="1">IF(LEFT(G262,1)="0",LEFT(G265,1)&amp;RIGHT(G262,LEN(G262)-1),IF(VALUE(G262)=10,VALUE("1"&amp;RIGHT(G265)),G262))</f>
        <v>46832974</v>
      </c>
      <c r="I262" s="131">
        <f ca="1">IF(C259&gt;=4,H262*-1,H262*1)</f>
        <v>46832974</v>
      </c>
      <c r="J262" s="119">
        <f t="shared" ca="1" si="171"/>
        <v>177450907</v>
      </c>
      <c r="K262" s="121">
        <f t="shared" ca="1" si="166"/>
        <v>46832974</v>
      </c>
      <c r="L262" s="34">
        <f t="shared" ca="1" si="167"/>
        <v>1</v>
      </c>
      <c r="M262" s="34" t="str">
        <f t="shared" ca="1" si="168"/>
        <v/>
      </c>
      <c r="N262" s="34">
        <f t="shared" ca="1" si="169"/>
        <v>4</v>
      </c>
      <c r="O262" s="34">
        <f ca="1">SMALL(N259:N268,5)</f>
        <v>5</v>
      </c>
      <c r="P262" s="33">
        <f ca="1">LARGE(K259:K268,4)</f>
        <v>62498530</v>
      </c>
      <c r="Q262" s="33">
        <f ca="1">VLOOKUP(4,O259:P268,2,FALSE)</f>
        <v>51387429</v>
      </c>
      <c r="R262" s="33">
        <f ca="1">IF(L269&gt;0,Q262,I262)</f>
        <v>46832974</v>
      </c>
      <c r="S262" s="1"/>
      <c r="T262" s="125">
        <f t="shared" ca="1" si="170"/>
        <v>46832974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31" customFormat="1">
      <c r="A263" s="60" t="s">
        <v>2370</v>
      </c>
      <c r="B263" s="231"/>
      <c r="C263" s="224"/>
      <c r="D263" s="1"/>
      <c r="E263" s="1">
        <v>5</v>
      </c>
      <c r="F263" s="1">
        <f>F257</f>
        <v>8</v>
      </c>
      <c r="G263" s="27" t="str">
        <f t="shared" ca="1" si="165"/>
        <v>28054196</v>
      </c>
      <c r="H263" s="27" t="str">
        <f ca="1">IF(LEFT(G263,1)="0",LEFT(G259,1)&amp;RIGHT(G263,LEN(G263)-1),IF(VALUE(G263)=10,VALUE("1"&amp;RIGHT(G259)),G263))</f>
        <v>28054196</v>
      </c>
      <c r="I263" s="131">
        <f ca="1">IF(OR(C259=1,C259=2,C259=7),H263*-1,H263*1)</f>
        <v>28054196</v>
      </c>
      <c r="J263" s="119">
        <f t="shared" ca="1" si="171"/>
        <v>205505103</v>
      </c>
      <c r="K263" s="121">
        <f t="shared" ca="1" si="166"/>
        <v>28054196</v>
      </c>
      <c r="L263" s="34">
        <f t="shared" ca="1" si="167"/>
        <v>1</v>
      </c>
      <c r="M263" s="34" t="str">
        <f t="shared" ca="1" si="168"/>
        <v/>
      </c>
      <c r="N263" s="34">
        <f t="shared" ca="1" si="169"/>
        <v>5</v>
      </c>
      <c r="O263" s="34">
        <f ca="1">SMALL(N259:N268,4)</f>
        <v>4</v>
      </c>
      <c r="P263" s="33">
        <f ca="1">LARGE(K259:K268,5)</f>
        <v>51387429</v>
      </c>
      <c r="Q263" s="33">
        <f ca="1">VLOOKUP(5,O259:P268,2,FALSE)</f>
        <v>62498530</v>
      </c>
      <c r="R263" s="33">
        <f ca="1">IF(L269&gt;0,Q263,I263)</f>
        <v>28054196</v>
      </c>
      <c r="S263" s="1"/>
      <c r="T263" s="125">
        <f t="shared" ca="1" si="170"/>
        <v>28054196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31" customFormat="1">
      <c r="A264" s="60" t="s">
        <v>2371</v>
      </c>
      <c r="B264" s="231"/>
      <c r="C264" s="224"/>
      <c r="D264" s="1"/>
      <c r="E264" s="1">
        <v>6</v>
      </c>
      <c r="F264" s="1">
        <f>F257</f>
        <v>8</v>
      </c>
      <c r="G264" s="27" t="str">
        <f t="shared" ca="1" si="165"/>
        <v>51387429</v>
      </c>
      <c r="H264" s="27" t="str">
        <f ca="1">IF(LEFT(G264,1)="0",LEFT(G259,1)&amp;RIGHT(G264,LEN(G264)-1),IF(VALUE(G264)=10,VALUE("1"&amp;RIGHT(G259)),G264))</f>
        <v>51387429</v>
      </c>
      <c r="I264" s="131">
        <f ca="1">IF(OR(C259=2,C259=3,C259=4,,C259=6),H264*-1,H264*1)</f>
        <v>51387429</v>
      </c>
      <c r="J264" s="119">
        <f t="shared" ca="1" si="171"/>
        <v>256892532</v>
      </c>
      <c r="K264" s="121">
        <f t="shared" ca="1" si="166"/>
        <v>51387429</v>
      </c>
      <c r="L264" s="34">
        <f t="shared" ca="1" si="167"/>
        <v>1</v>
      </c>
      <c r="M264" s="34" t="str">
        <f t="shared" ca="1" si="168"/>
        <v/>
      </c>
      <c r="N264" s="34">
        <f t="shared" ca="1" si="169"/>
        <v>6</v>
      </c>
      <c r="O264" s="34" t="e">
        <f ca="1">SMALL(M259:M268,2)</f>
        <v>#NUM!</v>
      </c>
      <c r="P264" s="33">
        <f ca="1">LARGE(K259:K268,6)*-1</f>
        <v>-46832974</v>
      </c>
      <c r="Q264" s="33">
        <f ca="1">VLOOKUP(6,O259:P268,2,FALSE)</f>
        <v>28054196</v>
      </c>
      <c r="R264" s="33">
        <f ca="1">IF(L269&gt;0,Q264,I264)</f>
        <v>51387429</v>
      </c>
      <c r="S264" s="1"/>
      <c r="T264" s="125">
        <f t="shared" ca="1" si="170"/>
        <v>51387429</v>
      </c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31" customFormat="1">
      <c r="A265" s="60" t="s">
        <v>2372</v>
      </c>
      <c r="B265" s="231"/>
      <c r="C265" s="224"/>
      <c r="D265" s="1"/>
      <c r="E265" s="1">
        <v>7</v>
      </c>
      <c r="F265" s="1">
        <f>F257</f>
        <v>8</v>
      </c>
      <c r="G265" s="27" t="str">
        <f t="shared" ca="1" si="165"/>
        <v>40276318</v>
      </c>
      <c r="H265" s="27" t="str">
        <f ca="1">IF(LEFT(G265,1)="0",LEFT(G259,1)&amp;RIGHT(G265,LEN(G265)-1),IF(VALUE(G265)=10,VALUE("1"&amp;RIGHT(G259)),G265))</f>
        <v>40276318</v>
      </c>
      <c r="I265" s="131">
        <f ca="1">IF(OR(C259=1,C259=3,C259&gt;=5),H265*-1,H265*1)</f>
        <v>40276318</v>
      </c>
      <c r="J265" s="119">
        <f t="shared" ca="1" si="171"/>
        <v>297168850</v>
      </c>
      <c r="K265" s="121">
        <f t="shared" ca="1" si="166"/>
        <v>40276318</v>
      </c>
      <c r="L265" s="34">
        <f t="shared" ca="1" si="167"/>
        <v>1</v>
      </c>
      <c r="M265" s="34" t="str">
        <f t="shared" ca="1" si="168"/>
        <v/>
      </c>
      <c r="N265" s="34">
        <f t="shared" ca="1" si="169"/>
        <v>7</v>
      </c>
      <c r="O265" s="34" t="e">
        <f ca="1">SMALL(M259:M268,4)</f>
        <v>#NUM!</v>
      </c>
      <c r="P265" s="33">
        <f ca="1">LARGE(K259:K268,7)*-1</f>
        <v>-40276318</v>
      </c>
      <c r="Q265" s="33" t="e">
        <f ca="1">VLOOKUP(7,O259:P268,2,FALSE)</f>
        <v>#N/A</v>
      </c>
      <c r="R265" s="33">
        <f ca="1">IF(L269&gt;0,Q265,I265)</f>
        <v>40276318</v>
      </c>
      <c r="S265" s="1"/>
      <c r="T265" s="125">
        <f t="shared" ca="1" si="170"/>
        <v>40276318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31" customFormat="1">
      <c r="A266" s="60" t="s">
        <v>2373</v>
      </c>
      <c r="B266" s="231"/>
      <c r="C266" s="224"/>
      <c r="D266" s="1"/>
      <c r="E266" s="1">
        <v>8</v>
      </c>
      <c r="F266" s="1">
        <f>F257</f>
        <v>8</v>
      </c>
      <c r="G266" s="27" t="str">
        <f ca="1">IF(LEFT(A266,F266)="0",INT(RAND()*9+1),LEFT(A266,F266))</f>
        <v>93846107</v>
      </c>
      <c r="H266" s="27" t="str">
        <f ca="1">IF(LEFT(G266,1)="0",INT(RAND()*9+1)&amp;RIGHT(G266,LEN(G266)-1),IF(VALUE(G266)=10,VALUE("1"&amp;RIGHT(G259)),G266))</f>
        <v>93846107</v>
      </c>
      <c r="I266" s="131">
        <f ca="1">H266*1</f>
        <v>93846107</v>
      </c>
      <c r="J266" s="119">
        <f t="shared" ca="1" si="171"/>
        <v>391014957</v>
      </c>
      <c r="K266" s="121">
        <f t="shared" ca="1" si="166"/>
        <v>93846107</v>
      </c>
      <c r="L266" s="34">
        <f t="shared" ca="1" si="167"/>
        <v>1</v>
      </c>
      <c r="M266" s="34" t="str">
        <f t="shared" ca="1" si="168"/>
        <v/>
      </c>
      <c r="N266" s="34">
        <f t="shared" ca="1" si="169"/>
        <v>8</v>
      </c>
      <c r="O266" s="34" t="e">
        <f ca="1">SMALL(M259:M268,3)</f>
        <v>#NUM!</v>
      </c>
      <c r="P266" s="33">
        <f ca="1">LARGE(K259:K268,8)*-1</f>
        <v>-39165207</v>
      </c>
      <c r="Q266" s="33" t="e">
        <f ca="1">VLOOKUP(8,O259:P268,2,FALSE)</f>
        <v>#N/A</v>
      </c>
      <c r="R266" s="33">
        <f ca="1">IF(L269&gt;0,Q266,I266)</f>
        <v>93846107</v>
      </c>
      <c r="S266" s="1"/>
      <c r="T266" s="125">
        <f t="shared" ca="1" si="170"/>
        <v>93846107</v>
      </c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31" customFormat="1">
      <c r="A267" s="60" t="s">
        <v>2374</v>
      </c>
      <c r="B267" s="231"/>
      <c r="C267" s="224"/>
      <c r="D267" s="1"/>
      <c r="E267" s="1">
        <v>9</v>
      </c>
      <c r="F267" s="1">
        <f>F257</f>
        <v>8</v>
      </c>
      <c r="G267" s="27" t="str">
        <f t="shared" ca="1" si="165"/>
        <v>95721863</v>
      </c>
      <c r="H267" s="27" t="str">
        <f ca="1">IF(LEFT(G267,1)="0",INT(RAND()*9+1)&amp;RIGHT(G267,LEN(G267)-1),IF(VALUE(G267)=10,VALUE("1"&amp;RIGHT(G259)),G267))</f>
        <v>95721863</v>
      </c>
      <c r="I267" s="131">
        <f ca="1">H267*1</f>
        <v>95721863</v>
      </c>
      <c r="J267" s="119">
        <f t="shared" ca="1" si="171"/>
        <v>486736820</v>
      </c>
      <c r="K267" s="121">
        <f t="shared" ca="1" si="166"/>
        <v>95721863</v>
      </c>
      <c r="L267" s="34">
        <f t="shared" ca="1" si="167"/>
        <v>1</v>
      </c>
      <c r="M267" s="34" t="str">
        <f t="shared" ca="1" si="168"/>
        <v/>
      </c>
      <c r="N267" s="34">
        <f t="shared" ca="1" si="169"/>
        <v>9</v>
      </c>
      <c r="O267" s="34">
        <f ca="1">SMALL(N259:N268,6)</f>
        <v>6</v>
      </c>
      <c r="P267" s="33">
        <f ca="1">LARGE(K259:K268,9)</f>
        <v>28054196</v>
      </c>
      <c r="Q267" s="33" t="e">
        <f ca="1">VLOOKUP(9,O259:P268,2,FALSE)</f>
        <v>#N/A</v>
      </c>
      <c r="R267" s="33">
        <f ca="1">IF(L269&gt;0,Q267,I267)</f>
        <v>95721863</v>
      </c>
      <c r="S267" s="1"/>
      <c r="T267" s="125">
        <f t="shared" ca="1" si="170"/>
        <v>95721863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31" customFormat="1">
      <c r="A268" s="60" t="s">
        <v>2375</v>
      </c>
      <c r="B268" s="231"/>
      <c r="C268" s="224"/>
      <c r="D268" s="1"/>
      <c r="E268" s="1">
        <v>10</v>
      </c>
      <c r="F268" s="1">
        <f>F257</f>
        <v>8</v>
      </c>
      <c r="G268" s="27" t="str">
        <f t="shared" ca="1" si="165"/>
        <v>62498530</v>
      </c>
      <c r="H268" s="27" t="str">
        <f ca="1">IF(LEFT(G268,1)="0",INT(RAND()*9+1)&amp;RIGHT(G268,LEN(G268)-1),IF(VALUE(G268)=10,VALUE("1"&amp;RIGHT(G259)),G268))</f>
        <v>62498530</v>
      </c>
      <c r="I268" s="131">
        <f ca="1">H268*1</f>
        <v>62498530</v>
      </c>
      <c r="J268" s="119">
        <f t="shared" ca="1" si="171"/>
        <v>549235350</v>
      </c>
      <c r="K268" s="121">
        <f t="shared" ca="1" si="166"/>
        <v>62498530</v>
      </c>
      <c r="L268" s="34">
        <f t="shared" ca="1" si="167"/>
        <v>1</v>
      </c>
      <c r="M268" s="34" t="str">
        <f t="shared" ca="1" si="168"/>
        <v/>
      </c>
      <c r="N268" s="34">
        <f t="shared" ca="1" si="169"/>
        <v>10</v>
      </c>
      <c r="O268" s="34" t="e">
        <f ca="1">SMALL(M259:M268,1)</f>
        <v>#NUM!</v>
      </c>
      <c r="P268" s="33">
        <f ca="1">LARGE(K259:K268,10)*-1</f>
        <v>-17943085</v>
      </c>
      <c r="Q268" s="33" t="e">
        <f ca="1">VLOOKUP(10,O259:P268,2,FALSE)</f>
        <v>#N/A</v>
      </c>
      <c r="R268" s="33">
        <f ca="1">IF(L269&gt;0,Q268,I268)</f>
        <v>62498530</v>
      </c>
      <c r="S268" s="1"/>
      <c r="T268" s="125">
        <f t="shared" ca="1" si="170"/>
        <v>62498530</v>
      </c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31" customFormat="1">
      <c r="A269" s="60"/>
      <c r="B269" s="231"/>
      <c r="C269" s="224"/>
      <c r="D269" s="1"/>
      <c r="E269" s="1"/>
      <c r="F269" s="1"/>
      <c r="G269" s="27"/>
      <c r="H269" s="27"/>
      <c r="I269" s="131"/>
      <c r="J269" s="119"/>
      <c r="K269" s="121"/>
      <c r="L269" s="34">
        <f ca="1">COUNTIF(L259:L268,-1)</f>
        <v>0</v>
      </c>
      <c r="M269" s="34"/>
      <c r="N269" s="34"/>
      <c r="O269" s="34"/>
      <c r="P269" s="33"/>
      <c r="Q269" s="33"/>
      <c r="R269" s="33"/>
      <c r="S269" s="1"/>
      <c r="T269" s="12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31" customFormat="1">
      <c r="A270" s="60"/>
      <c r="B270" s="231"/>
      <c r="C270" s="224"/>
      <c r="D270" s="1"/>
      <c r="E270" s="1"/>
      <c r="F270" s="1"/>
      <c r="G270" s="27"/>
      <c r="H270" s="27"/>
      <c r="I270" s="131"/>
      <c r="J270" s="119"/>
      <c r="K270" s="121"/>
      <c r="L270" s="34"/>
      <c r="M270" s="34"/>
      <c r="N270" s="34"/>
      <c r="O270" s="34"/>
      <c r="P270" s="33"/>
      <c r="Q270" s="33"/>
      <c r="R270" s="33"/>
      <c r="S270" s="1"/>
      <c r="T270" s="12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31" customFormat="1">
      <c r="A271" s="203" t="s">
        <v>465</v>
      </c>
      <c r="B271" s="231"/>
      <c r="C271" s="224"/>
      <c r="D271" s="1"/>
      <c r="E271" s="1"/>
      <c r="F271" s="1"/>
      <c r="G271" s="27"/>
      <c r="H271" s="27"/>
      <c r="I271" s="131"/>
      <c r="J271" s="119"/>
      <c r="K271" s="121"/>
      <c r="L271" s="34"/>
      <c r="M271" s="34"/>
      <c r="N271" s="34"/>
      <c r="O271" s="34"/>
      <c r="P271" s="33"/>
      <c r="Q271" s="33"/>
      <c r="R271" s="33"/>
      <c r="S271" s="1"/>
      <c r="T271" s="12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31" customFormat="1">
      <c r="A272" s="60"/>
      <c r="B272" s="231"/>
      <c r="C272" s="224"/>
      <c r="D272" s="1"/>
      <c r="E272" s="1"/>
      <c r="F272" s="211">
        <v>8</v>
      </c>
      <c r="G272" s="27"/>
      <c r="H272" s="27"/>
      <c r="I272" s="131"/>
      <c r="J272" s="119"/>
      <c r="K272" s="121"/>
      <c r="L272" s="34"/>
      <c r="M272" s="34"/>
      <c r="N272" s="34"/>
      <c r="O272" s="34"/>
      <c r="P272" s="33"/>
      <c r="Q272" s="33"/>
      <c r="R272" s="33"/>
      <c r="S272" s="1"/>
      <c r="T272" s="12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31" customFormat="1">
      <c r="A273" s="60" t="s">
        <v>440</v>
      </c>
      <c r="B273" s="231" t="s">
        <v>441</v>
      </c>
      <c r="C273" s="224"/>
      <c r="D273" s="1"/>
      <c r="E273" s="1" t="s">
        <v>396</v>
      </c>
      <c r="F273" s="1" t="s">
        <v>444</v>
      </c>
      <c r="G273" s="27" t="s">
        <v>337</v>
      </c>
      <c r="H273" s="27" t="s">
        <v>338</v>
      </c>
      <c r="I273" s="131"/>
      <c r="J273" s="119" t="s">
        <v>1447</v>
      </c>
      <c r="K273" s="121"/>
      <c r="L273" s="34"/>
      <c r="M273" s="34"/>
      <c r="N273" s="34"/>
      <c r="O273" s="34"/>
      <c r="P273" s="33"/>
      <c r="Q273" s="33"/>
      <c r="R273" s="33" t="s">
        <v>1449</v>
      </c>
      <c r="S273" s="27"/>
      <c r="T273" s="12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31" customFormat="1">
      <c r="A274" s="60" t="s">
        <v>2376</v>
      </c>
      <c r="B274" s="231"/>
      <c r="C274" s="126">
        <f ca="1">IF(OR(C94=C275,C124=C275,C154=C275,C184=C275,C214=C275,C244=C275),INT(RAND()*32)+1,C275)</f>
        <v>24</v>
      </c>
      <c r="D274" s="1"/>
      <c r="E274" s="1">
        <v>1</v>
      </c>
      <c r="F274" s="1">
        <f>F272</f>
        <v>8</v>
      </c>
      <c r="G274" s="27" t="str">
        <f ca="1">IF(RIGHT(A274,F274)="0",INT(RAND()*9+1),RIGHT(A274,F274))</f>
        <v>84621593</v>
      </c>
      <c r="H274" s="27" t="str">
        <f ca="1">IF(LEFT(G274,1)="0",LEFT(G280,1)&amp;RIGHT(G274,LEN(G274)-1),IF(VALUE(G274)=10,VALUE("1"&amp;RIGHT(G280)),G274))</f>
        <v>84621593</v>
      </c>
      <c r="I274" s="131">
        <f ca="1">H274*1</f>
        <v>84621593</v>
      </c>
      <c r="J274" s="119">
        <f ca="1">I274</f>
        <v>84621593</v>
      </c>
      <c r="K274" s="121">
        <f ca="1">ABS(I274)</f>
        <v>84621593</v>
      </c>
      <c r="L274" s="34">
        <f ca="1">IF(J274&lt;0,-1,1)</f>
        <v>1</v>
      </c>
      <c r="M274" s="34" t="str">
        <f ca="1">IF(I274&lt;0,E274,"")</f>
        <v/>
      </c>
      <c r="N274" s="34">
        <f ca="1">IF(I274&gt;0,E274,"")</f>
        <v>1</v>
      </c>
      <c r="O274" s="34">
        <f ca="1">SMALL(N274:N283,2)</f>
        <v>2</v>
      </c>
      <c r="P274" s="33">
        <f ca="1">LARGE(K274:K283,1)</f>
        <v>96735104</v>
      </c>
      <c r="Q274" s="33">
        <f ca="1">VLOOKUP(1,O274:P283,2,FALSE)</f>
        <v>84621593</v>
      </c>
      <c r="R274" s="33">
        <f ca="1">IF(L284&gt;0,Q274,I274)</f>
        <v>84621593</v>
      </c>
      <c r="S274" s="1"/>
      <c r="T274" s="125">
        <f ca="1">IF(OR($E$1=1,$E$1=1.5),R274,K274)</f>
        <v>84621593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31" customFormat="1">
      <c r="A275" s="60" t="s">
        <v>2377</v>
      </c>
      <c r="B275" s="231"/>
      <c r="C275" s="224">
        <f ca="1">INT(RAND()*32)+1</f>
        <v>24</v>
      </c>
      <c r="D275" s="1"/>
      <c r="E275" s="1">
        <v>2</v>
      </c>
      <c r="F275" s="1">
        <f>F272</f>
        <v>8</v>
      </c>
      <c r="G275" s="27" t="str">
        <f t="shared" ref="G275:G282" ca="1" si="172">IF(RIGHT(A275,F275)="0",INT(RAND()*9+1),RIGHT(A275,F275))</f>
        <v>06843715</v>
      </c>
      <c r="H275" s="27" t="str">
        <f ca="1">IF(LEFT(G275,1)="0",LEFT(G280,1)&amp;RIGHT(G275,LEN(G275)-1),IF(VALUE(G275)=10,VALUE("1"&amp;RIGHT(G280)),G275))</f>
        <v>16843715</v>
      </c>
      <c r="I275" s="131">
        <f ca="1">IF(C274&lt;=6,H275*-1,H275*1)</f>
        <v>16843715</v>
      </c>
      <c r="J275" s="119">
        <f ca="1">J274+I275</f>
        <v>101465308</v>
      </c>
      <c r="K275" s="121">
        <f t="shared" ref="K275:K283" ca="1" si="173">ABS(I275)</f>
        <v>16843715</v>
      </c>
      <c r="L275" s="34">
        <f t="shared" ref="L275:L283" ca="1" si="174">IF(J275&lt;0,-1,1)</f>
        <v>1</v>
      </c>
      <c r="M275" s="34" t="str">
        <f t="shared" ref="M275:M283" ca="1" si="175">IF(I275&lt;0,E275,"")</f>
        <v/>
      </c>
      <c r="N275" s="34">
        <f t="shared" ref="N275:N283" ca="1" si="176">IF(I275&gt;0,E275,"")</f>
        <v>2</v>
      </c>
      <c r="O275" s="34">
        <f ca="1">SMALL(N274:N283,3)</f>
        <v>3</v>
      </c>
      <c r="P275" s="33">
        <f ca="1">LARGE(K274:K283,2)</f>
        <v>95732604</v>
      </c>
      <c r="Q275" s="33">
        <f ca="1">VLOOKUP(2,O274:P283,2,FALSE)</f>
        <v>96735104</v>
      </c>
      <c r="R275" s="33">
        <f ca="1">IF(L284&gt;0,Q275,I275)</f>
        <v>16843715</v>
      </c>
      <c r="S275" s="1"/>
      <c r="T275" s="125">
        <f t="shared" ref="T275:T283" ca="1" si="177">IF(OR($E$1=1,$E$1=1.5),R275,K275)</f>
        <v>16843715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31" customFormat="1">
      <c r="A276" s="60" t="s">
        <v>2378</v>
      </c>
      <c r="B276" s="231"/>
      <c r="C276" s="224"/>
      <c r="D276" s="1"/>
      <c r="E276" s="1">
        <v>3</v>
      </c>
      <c r="F276" s="1">
        <f>F272</f>
        <v>8</v>
      </c>
      <c r="G276" s="27" t="str">
        <f t="shared" ca="1" si="172"/>
        <v>95732604</v>
      </c>
      <c r="H276" s="27" t="str">
        <f ca="1">IF(LEFT(G276,1)="0",LEFT(G280,1)&amp;RIGHT(G276,LEN(G276)-1),IF(VALUE(G276)=10,VALUE("1"&amp;RIGHT(G280)),G276))</f>
        <v>95732604</v>
      </c>
      <c r="I276" s="131">
        <f ca="1">IF(AND(C274&gt;=6,C274&lt;=21),H276*-1,H276*1)</f>
        <v>95732604</v>
      </c>
      <c r="J276" s="119">
        <f t="shared" ref="J276:J283" ca="1" si="178">J275+I276</f>
        <v>197197912</v>
      </c>
      <c r="K276" s="121">
        <f t="shared" ca="1" si="173"/>
        <v>95732604</v>
      </c>
      <c r="L276" s="34">
        <f t="shared" ca="1" si="174"/>
        <v>1</v>
      </c>
      <c r="M276" s="34" t="str">
        <f t="shared" ca="1" si="175"/>
        <v/>
      </c>
      <c r="N276" s="34">
        <f t="shared" ca="1" si="176"/>
        <v>3</v>
      </c>
      <c r="O276" s="34">
        <f ca="1">SMALL(N274:N283,1)</f>
        <v>1</v>
      </c>
      <c r="P276" s="33">
        <f ca="1">LARGE(K274:K283,3)</f>
        <v>84621593</v>
      </c>
      <c r="Q276" s="33">
        <f ca="1">VLOOKUP(3,O274:P283,2,FALSE)</f>
        <v>95732604</v>
      </c>
      <c r="R276" s="33">
        <f ca="1">IF(L284&gt;0,Q276,I276)</f>
        <v>95732604</v>
      </c>
      <c r="S276" s="1"/>
      <c r="T276" s="125">
        <f t="shared" ca="1" si="177"/>
        <v>95732604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31" customFormat="1">
      <c r="A277" s="60" t="s">
        <v>2379</v>
      </c>
      <c r="B277" s="231"/>
      <c r="C277" s="224"/>
      <c r="D277" s="1"/>
      <c r="E277" s="1">
        <v>4</v>
      </c>
      <c r="F277" s="1">
        <f>F272</f>
        <v>8</v>
      </c>
      <c r="G277" s="27" t="str">
        <f t="shared" ca="1" si="172"/>
        <v>40287159</v>
      </c>
      <c r="H277" s="27" t="str">
        <f ca="1">IF(LEFT(G277,1)="0",LEFT(G280,1)&amp;RIGHT(G277,LEN(G277)-1),IF(VALUE(G277)=10,VALUE("1"&amp;RIGHT(G280)),G277))</f>
        <v>40287159</v>
      </c>
      <c r="I277" s="131">
        <f ca="1">IF(OR(C274=7,C274=8,C274=9,C274=10,C274=22,C274=23,C274=24,C274=25,C274=26,C274=27,C274=28,C274=29,C274=30),H277*-1,H277*1)</f>
        <v>-40287159</v>
      </c>
      <c r="J277" s="119">
        <f t="shared" ca="1" si="178"/>
        <v>156910753</v>
      </c>
      <c r="K277" s="121">
        <f t="shared" ca="1" si="173"/>
        <v>40287159</v>
      </c>
      <c r="L277" s="34">
        <f t="shared" ca="1" si="174"/>
        <v>1</v>
      </c>
      <c r="M277" s="34">
        <f t="shared" ca="1" si="175"/>
        <v>4</v>
      </c>
      <c r="N277" s="34" t="str">
        <f t="shared" ca="1" si="176"/>
        <v/>
      </c>
      <c r="O277" s="34">
        <f ca="1">SMALL(N274:N283,5)</f>
        <v>7</v>
      </c>
      <c r="P277" s="33">
        <f ca="1">LARGE(K274:K283,4)</f>
        <v>62409371</v>
      </c>
      <c r="Q277" s="33">
        <f ca="1">VLOOKUP(4,O274:P283,2,FALSE)</f>
        <v>-16843715</v>
      </c>
      <c r="R277" s="33">
        <f ca="1">IF(L284&gt;0,Q277,I277)</f>
        <v>-40287159</v>
      </c>
      <c r="S277" s="1"/>
      <c r="T277" s="125">
        <f t="shared" ca="1" si="177"/>
        <v>-40287159</v>
      </c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31" customFormat="1">
      <c r="A278" s="60" t="s">
        <v>2380</v>
      </c>
      <c r="B278" s="231"/>
      <c r="C278" s="224"/>
      <c r="D278" s="1"/>
      <c r="E278" s="1">
        <v>5</v>
      </c>
      <c r="F278" s="1">
        <f>F272</f>
        <v>8</v>
      </c>
      <c r="G278" s="27" t="str">
        <f t="shared" ca="1" si="172"/>
        <v>51398260</v>
      </c>
      <c r="H278" s="27" t="str">
        <f ca="1">IF(LEFT(G278,1)="0",LEFT(G274,1)&amp;RIGHT(G278,LEN(G278)-1),IF(VALUE(G278)=10,VALUE("1"&amp;RIGHT(G274)),G278))</f>
        <v>51398260</v>
      </c>
      <c r="I278" s="131">
        <f ca="1">IF(OR(C274=1,C274=2,C274=11,C274=12,C274=13,C274=14,C274=15,C274=22,C274=23,C274=24,C274=31,C274=32),H278*-1,H278*1)</f>
        <v>-51398260</v>
      </c>
      <c r="J278" s="119">
        <f t="shared" ca="1" si="178"/>
        <v>105512493</v>
      </c>
      <c r="K278" s="121">
        <f t="shared" ca="1" si="173"/>
        <v>51398260</v>
      </c>
      <c r="L278" s="34">
        <f t="shared" ca="1" si="174"/>
        <v>1</v>
      </c>
      <c r="M278" s="34">
        <f t="shared" ca="1" si="175"/>
        <v>5</v>
      </c>
      <c r="N278" s="34" t="str">
        <f t="shared" ca="1" si="176"/>
        <v/>
      </c>
      <c r="O278" s="34">
        <f ca="1">SMALL(N274:N283,4)</f>
        <v>6</v>
      </c>
      <c r="P278" s="33">
        <f ca="1">LARGE(K274:K283,5)</f>
        <v>51398260</v>
      </c>
      <c r="Q278" s="33">
        <f ca="1">VLOOKUP(5,O274:P283,2,FALSE)</f>
        <v>-40287159</v>
      </c>
      <c r="R278" s="33">
        <f ca="1">IF(L284&gt;0,Q278,I278)</f>
        <v>-51398260</v>
      </c>
      <c r="S278" s="1"/>
      <c r="T278" s="125">
        <f t="shared" ca="1" si="177"/>
        <v>-51398260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31" customFormat="1">
      <c r="A279" s="60" t="s">
        <v>2381</v>
      </c>
      <c r="B279" s="231"/>
      <c r="C279" s="224"/>
      <c r="D279" s="1"/>
      <c r="E279" s="1">
        <v>6</v>
      </c>
      <c r="F279" s="1">
        <f>F272</f>
        <v>8</v>
      </c>
      <c r="G279" s="27" t="str">
        <f t="shared" ca="1" si="172"/>
        <v>28065937</v>
      </c>
      <c r="H279" s="27" t="str">
        <f ca="1">IF(LEFT(G279,1)="0",LEFT(G274,1)&amp;RIGHT(G279,LEN(G279)-1),IF(VALUE(G279)=10,VALUE("1"&amp;RIGHT(G274)),G279))</f>
        <v>28065937</v>
      </c>
      <c r="I279" s="131">
        <f ca="1">IF(OR(C274&lt;=8,C274=14,C274=15,,C274=16,C274=17,C274=18,C274=19,C274=25,C274=26,C274=27,C274=28),H279*-1,H279*1)</f>
        <v>28065937</v>
      </c>
      <c r="J279" s="119">
        <f t="shared" ca="1" si="178"/>
        <v>133578430</v>
      </c>
      <c r="K279" s="121">
        <f t="shared" ca="1" si="173"/>
        <v>28065937</v>
      </c>
      <c r="L279" s="34">
        <f t="shared" ca="1" si="174"/>
        <v>1</v>
      </c>
      <c r="M279" s="34" t="str">
        <f t="shared" ca="1" si="175"/>
        <v/>
      </c>
      <c r="N279" s="34">
        <f t="shared" ca="1" si="176"/>
        <v>6</v>
      </c>
      <c r="O279" s="34">
        <f ca="1">SMALL(M274:M283,2)</f>
        <v>5</v>
      </c>
      <c r="P279" s="33">
        <f ca="1">LARGE(K274:K283,6)*-1</f>
        <v>-40287159</v>
      </c>
      <c r="Q279" s="33">
        <f ca="1">VLOOKUP(6,O274:P283,2,FALSE)</f>
        <v>51398260</v>
      </c>
      <c r="R279" s="33">
        <f ca="1">IF(L284&gt;0,Q279,I279)</f>
        <v>28065937</v>
      </c>
      <c r="S279" s="1"/>
      <c r="T279" s="125">
        <f t="shared" ca="1" si="177"/>
        <v>28065937</v>
      </c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31" customFormat="1">
      <c r="A280" s="60" t="s">
        <v>2382</v>
      </c>
      <c r="B280" s="231"/>
      <c r="C280" s="224"/>
      <c r="D280" s="1"/>
      <c r="E280" s="1">
        <v>7</v>
      </c>
      <c r="F280" s="1">
        <f>F272</f>
        <v>8</v>
      </c>
      <c r="G280" s="27" t="str">
        <f t="shared" ca="1" si="172"/>
        <v>17954826</v>
      </c>
      <c r="H280" s="27" t="str">
        <f ca="1">IF(LEFT(G280,1)="0",LEFT(G274,1)&amp;RIGHT(G280,LEN(G280)-1),IF(VALUE(G280)=10,VALUE("1"&amp;RIGHT(G274)),G280))</f>
        <v>17954826</v>
      </c>
      <c r="I280" s="131">
        <f ca="1">IF(OR(C274=3,C274=5,C274=9,C274=11,C274=16,C274=17,C274=20,C274=21,C274=22,C274=23,C274=25,C274=26,C274&gt;=29),H280*-1,H280*1)</f>
        <v>17954826</v>
      </c>
      <c r="J280" s="119">
        <f t="shared" ca="1" si="178"/>
        <v>151533256</v>
      </c>
      <c r="K280" s="121">
        <f t="shared" ca="1" si="173"/>
        <v>17954826</v>
      </c>
      <c r="L280" s="34">
        <f t="shared" ca="1" si="174"/>
        <v>1</v>
      </c>
      <c r="M280" s="34" t="str">
        <f t="shared" ca="1" si="175"/>
        <v/>
      </c>
      <c r="N280" s="34">
        <f t="shared" ca="1" si="176"/>
        <v>7</v>
      </c>
      <c r="O280" s="34">
        <f ca="1">SMALL(M274:M283,4)</f>
        <v>10</v>
      </c>
      <c r="P280" s="33">
        <f ca="1">LARGE(K274:K283,7)*-1</f>
        <v>-39176048</v>
      </c>
      <c r="Q280" s="33">
        <f ca="1">VLOOKUP(7,O274:P283,2,FALSE)</f>
        <v>62409371</v>
      </c>
      <c r="R280" s="33">
        <f ca="1">IF(L284&gt;0,Q280,I280)</f>
        <v>17954826</v>
      </c>
      <c r="S280" s="1"/>
      <c r="T280" s="125">
        <f t="shared" ca="1" si="177"/>
        <v>17954826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31" customFormat="1">
      <c r="A281" s="60" t="s">
        <v>2383</v>
      </c>
      <c r="B281" s="231"/>
      <c r="C281" s="224"/>
      <c r="D281" s="1"/>
      <c r="E281" s="1">
        <v>8</v>
      </c>
      <c r="F281" s="1">
        <f>F272</f>
        <v>8</v>
      </c>
      <c r="G281" s="27" t="str">
        <f t="shared" ca="1" si="172"/>
        <v>62409371</v>
      </c>
      <c r="H281" s="27" t="str">
        <f ca="1">IF(LEFT(G281,1)="0",INT(RAND()*9+1)&amp;RIGHT(G281,LEN(G281)-1),IF(VALUE(G281)=10,VALUE("1"&amp;RIGHT(G274)),G281))</f>
        <v>62409371</v>
      </c>
      <c r="I281" s="131">
        <f ca="1">IF(OR(C274=1,C274=7,C274=10,C274=11,C274=12,C274=14,C274=18,C274=20,C274=24,C274=27,C274=29,C274=31),H281*-1,H281*1)</f>
        <v>-62409371</v>
      </c>
      <c r="J281" s="119">
        <f t="shared" ca="1" si="178"/>
        <v>89123885</v>
      </c>
      <c r="K281" s="121">
        <f t="shared" ca="1" si="173"/>
        <v>62409371</v>
      </c>
      <c r="L281" s="34">
        <f t="shared" ca="1" si="174"/>
        <v>1</v>
      </c>
      <c r="M281" s="34">
        <f t="shared" ca="1" si="175"/>
        <v>8</v>
      </c>
      <c r="N281" s="34" t="str">
        <f t="shared" ca="1" si="176"/>
        <v/>
      </c>
      <c r="O281" s="34">
        <f ca="1">SMALL(M274:M283,3)</f>
        <v>8</v>
      </c>
      <c r="P281" s="33">
        <f ca="1">LARGE(K274:K283,8)*-1</f>
        <v>-28065937</v>
      </c>
      <c r="Q281" s="33">
        <f ca="1">VLOOKUP(8,O274:P283,2,FALSE)</f>
        <v>-28065937</v>
      </c>
      <c r="R281" s="33">
        <f ca="1">IF(L284&gt;0,Q281,I281)</f>
        <v>-62409371</v>
      </c>
      <c r="S281" s="1"/>
      <c r="T281" s="125">
        <f t="shared" ca="1" si="177"/>
        <v>-62409371</v>
      </c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31" customFormat="1">
      <c r="A282" s="60" t="s">
        <v>2384</v>
      </c>
      <c r="B282" s="231"/>
      <c r="C282" s="224"/>
      <c r="D282" s="1"/>
      <c r="E282" s="1">
        <v>9</v>
      </c>
      <c r="F282" s="1">
        <f>F272</f>
        <v>8</v>
      </c>
      <c r="G282" s="27" t="str">
        <f t="shared" ca="1" si="172"/>
        <v>39176048</v>
      </c>
      <c r="H282" s="27" t="str">
        <f ca="1">IF(LEFT(G282,1)="0",INT(RAND()*9+1)&amp;RIGHT(G282,LEN(G282)-1),IF(VALUE(G282)=10,VALUE("1"&amp;RIGHT(G274)),G282))</f>
        <v>39176048</v>
      </c>
      <c r="I282" s="131">
        <f ca="1">IF(OR(C274=4,C274=5,C274=6,C274=8,C274=9,C274=12,C274=13,C274=15,C274=16,C274=18,C274=19,C274=21,C274=22,C274=25,C274=27,C274=28,C274=30,C274=32),H282*-1,H282*1)</f>
        <v>39176048</v>
      </c>
      <c r="J282" s="119">
        <f t="shared" ca="1" si="178"/>
        <v>128299933</v>
      </c>
      <c r="K282" s="121">
        <f t="shared" ca="1" si="173"/>
        <v>39176048</v>
      </c>
      <c r="L282" s="34">
        <f t="shared" ca="1" si="174"/>
        <v>1</v>
      </c>
      <c r="M282" s="34" t="str">
        <f t="shared" ca="1" si="175"/>
        <v/>
      </c>
      <c r="N282" s="34">
        <f t="shared" ca="1" si="176"/>
        <v>9</v>
      </c>
      <c r="O282" s="34">
        <f ca="1">SMALL(N274:N283,6)</f>
        <v>9</v>
      </c>
      <c r="P282" s="33">
        <f ca="1">LARGE(K274:K283,9)</f>
        <v>17954826</v>
      </c>
      <c r="Q282" s="33">
        <f ca="1">VLOOKUP(9,O274:P283,2,FALSE)</f>
        <v>17954826</v>
      </c>
      <c r="R282" s="33">
        <f ca="1">IF(L284&gt;0,Q282,I282)</f>
        <v>39176048</v>
      </c>
      <c r="S282" s="1"/>
      <c r="T282" s="125">
        <f t="shared" ca="1" si="177"/>
        <v>39176048</v>
      </c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31" customFormat="1">
      <c r="A283" s="60" t="s">
        <v>2385</v>
      </c>
      <c r="B283" s="231"/>
      <c r="C283" s="224"/>
      <c r="D283" s="1"/>
      <c r="E283" s="1">
        <v>10</v>
      </c>
      <c r="F283" s="1">
        <f>F272</f>
        <v>8</v>
      </c>
      <c r="G283" s="27" t="str">
        <f ca="1">IF(LEFT(A283,F283)="0",INT(RAND()*9+1),LEFT(A283,F283))</f>
        <v>96735104</v>
      </c>
      <c r="H283" s="27" t="str">
        <f ca="1">IF(LEFT(G283,1)="0",INT(RAND()*9+1)&amp;RIGHT(G283,LEN(G283)-1),IF(VALUE(G283)=10,VALUE("1"&amp;RIGHT(G274)),G283))</f>
        <v>96735104</v>
      </c>
      <c r="I283" s="131">
        <f ca="1">IF(OR(C274=2,C274=3,C274=4,C274=10,C274=13,C274=17,C274=19,C274=20,C274=21,C274=23,C274=24,C274=26,C274&gt;=28),H283*-1,H283*1)</f>
        <v>-96735104</v>
      </c>
      <c r="J283" s="119">
        <f t="shared" ca="1" si="178"/>
        <v>31564829</v>
      </c>
      <c r="K283" s="121">
        <f t="shared" ca="1" si="173"/>
        <v>96735104</v>
      </c>
      <c r="L283" s="34">
        <f t="shared" ca="1" si="174"/>
        <v>1</v>
      </c>
      <c r="M283" s="34">
        <f t="shared" ca="1" si="175"/>
        <v>10</v>
      </c>
      <c r="N283" s="34" t="str">
        <f t="shared" ca="1" si="176"/>
        <v/>
      </c>
      <c r="O283" s="34">
        <f ca="1">SMALL(M274:M283,1)</f>
        <v>4</v>
      </c>
      <c r="P283" s="33">
        <f ca="1">LARGE(K274:K283,10)*-1</f>
        <v>-16843715</v>
      </c>
      <c r="Q283" s="33">
        <f ca="1">VLOOKUP(10,O274:P283,2,FALSE)</f>
        <v>-39176048</v>
      </c>
      <c r="R283" s="33">
        <f ca="1">IF(L284&gt;0,Q283,I283)</f>
        <v>-96735104</v>
      </c>
      <c r="S283" s="1"/>
      <c r="T283" s="125">
        <f t="shared" ca="1" si="177"/>
        <v>-96735104</v>
      </c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31" customFormat="1">
      <c r="A284" s="60"/>
      <c r="B284" s="231"/>
      <c r="C284" s="224"/>
      <c r="D284" s="1"/>
      <c r="E284" s="1"/>
      <c r="F284" s="1"/>
      <c r="G284" s="27"/>
      <c r="H284" s="27"/>
      <c r="I284" s="131"/>
      <c r="J284" s="119"/>
      <c r="K284" s="121"/>
      <c r="L284" s="34">
        <f ca="1">COUNTIF(L274:L283,-1)</f>
        <v>0</v>
      </c>
      <c r="M284" s="34"/>
      <c r="N284" s="34"/>
      <c r="O284" s="34"/>
      <c r="P284" s="33"/>
      <c r="Q284" s="33"/>
      <c r="R284" s="33"/>
      <c r="S284" s="1"/>
      <c r="T284" s="12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s="31" customFormat="1">
      <c r="A285" s="60"/>
      <c r="B285" s="231"/>
      <c r="C285" s="224"/>
      <c r="D285" s="1"/>
      <c r="E285" s="1"/>
      <c r="F285" s="1"/>
      <c r="G285" s="27"/>
      <c r="H285" s="27"/>
      <c r="I285" s="131"/>
      <c r="J285" s="119"/>
      <c r="K285" s="121"/>
      <c r="L285" s="34"/>
      <c r="M285" s="34"/>
      <c r="N285" s="34"/>
      <c r="O285" s="34"/>
      <c r="P285" s="33"/>
      <c r="Q285" s="33"/>
      <c r="R285" s="33"/>
      <c r="S285" s="1"/>
      <c r="T285" s="12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s="31" customFormat="1">
      <c r="A286" s="203" t="s">
        <v>464</v>
      </c>
      <c r="B286" s="231"/>
      <c r="C286" s="224"/>
      <c r="D286" s="1"/>
      <c r="E286" s="1"/>
      <c r="F286" s="1"/>
      <c r="G286" s="27"/>
      <c r="H286" s="27"/>
      <c r="I286" s="131"/>
      <c r="J286" s="119"/>
      <c r="K286" s="121"/>
      <c r="L286" s="34"/>
      <c r="M286" s="34"/>
      <c r="N286" s="34"/>
      <c r="O286" s="34"/>
      <c r="P286" s="33"/>
      <c r="Q286" s="33"/>
      <c r="R286" s="33"/>
      <c r="S286" s="1"/>
      <c r="T286" s="12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s="31" customFormat="1">
      <c r="A287" s="60"/>
      <c r="B287" s="231"/>
      <c r="C287" s="224"/>
      <c r="D287" s="1"/>
      <c r="E287" s="1"/>
      <c r="F287" s="211">
        <v>8</v>
      </c>
      <c r="G287" s="27"/>
      <c r="H287" s="27"/>
      <c r="I287" s="131"/>
      <c r="J287" s="119"/>
      <c r="K287" s="121"/>
      <c r="L287" s="34"/>
      <c r="M287" s="34"/>
      <c r="N287" s="34"/>
      <c r="O287" s="34"/>
      <c r="P287" s="33"/>
      <c r="Q287" s="33"/>
      <c r="R287" s="33"/>
      <c r="S287" s="1"/>
      <c r="T287" s="12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s="31" customFormat="1">
      <c r="A288" s="60" t="s">
        <v>440</v>
      </c>
      <c r="B288" s="231" t="s">
        <v>441</v>
      </c>
      <c r="C288" s="224"/>
      <c r="D288" s="1"/>
      <c r="E288" s="1" t="s">
        <v>396</v>
      </c>
      <c r="F288" s="1" t="s">
        <v>444</v>
      </c>
      <c r="G288" s="27" t="s">
        <v>337</v>
      </c>
      <c r="H288" s="27" t="s">
        <v>338</v>
      </c>
      <c r="I288" s="131"/>
      <c r="J288" s="119" t="s">
        <v>1447</v>
      </c>
      <c r="K288" s="121"/>
      <c r="L288" s="34"/>
      <c r="M288" s="34"/>
      <c r="N288" s="34"/>
      <c r="O288" s="34"/>
      <c r="P288" s="33"/>
      <c r="Q288" s="33"/>
      <c r="R288" s="33" t="s">
        <v>1449</v>
      </c>
      <c r="S288" s="27"/>
      <c r="T288" s="12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>
      <c r="A289" s="60" t="s">
        <v>2386</v>
      </c>
      <c r="B289" s="231"/>
      <c r="C289" s="224">
        <v>0</v>
      </c>
      <c r="E289" s="1">
        <v>1</v>
      </c>
      <c r="F289" s="1">
        <f>F287</f>
        <v>8</v>
      </c>
      <c r="G289" s="27" t="str">
        <f ca="1">IF(RIGHT(A289,F289)="0",INT(RAND()*9+1),RIGHT(A289,F289))</f>
        <v>85304691</v>
      </c>
      <c r="H289" s="27" t="str">
        <f ca="1">IF(LEFT(G289,1)="0",LEFT(G295,1)&amp;RIGHT(G289,LEN(G289)-1),IF(VALUE(G289)=10,VALUE("1"&amp;RIGHT(G295)),G289))</f>
        <v>85304691</v>
      </c>
      <c r="I289" s="131">
        <f ca="1">H289*1</f>
        <v>85304691</v>
      </c>
      <c r="J289" s="119">
        <f ca="1">I289</f>
        <v>85304691</v>
      </c>
      <c r="K289" s="121">
        <f ca="1">ABS(I289)</f>
        <v>85304691</v>
      </c>
      <c r="L289" s="34">
        <f ca="1">IF(J289&lt;0,-1,1)</f>
        <v>1</v>
      </c>
      <c r="M289" s="34" t="str">
        <f ca="1">IF(I289&lt;0,E289,"")</f>
        <v/>
      </c>
      <c r="N289" s="34">
        <f ca="1">IF(I289&gt;0,E289,"")</f>
        <v>1</v>
      </c>
      <c r="O289" s="34">
        <f ca="1">SMALL(N289:N298,2)</f>
        <v>2</v>
      </c>
      <c r="P289" s="33">
        <f ca="1">LARGE(K289:K298,1)</f>
        <v>96415702</v>
      </c>
      <c r="Q289" s="33">
        <f ca="1">VLOOKUP(1,O289:P298,2,FALSE)</f>
        <v>85304691</v>
      </c>
      <c r="R289" s="33">
        <f ca="1">IF(L299&gt;0,Q289,I289)</f>
        <v>85304691</v>
      </c>
      <c r="T289" s="125">
        <f ca="1">IF(OR($E$1=1,$E$1=1.5),R289,K289)</f>
        <v>85304691</v>
      </c>
    </row>
    <row r="290" spans="1:43">
      <c r="A290" s="60" t="s">
        <v>2387</v>
      </c>
      <c r="B290" s="231"/>
      <c r="C290" s="224"/>
      <c r="E290" s="1">
        <v>2</v>
      </c>
      <c r="F290" s="1">
        <f>F287</f>
        <v>8</v>
      </c>
      <c r="G290" s="27" t="str">
        <f t="shared" ref="G290:G298" ca="1" si="179">IF(RIGHT(A290,F290)="0",INT(RAND()*9+1),RIGHT(A290,F290))</f>
        <v>30859146</v>
      </c>
      <c r="H290" s="27" t="str">
        <f ca="1">IF(LEFT(G290,1)="0",LEFT(G295,1)&amp;RIGHT(G290,LEN(G290)-1),IF(VALUE(G290)=10,VALUE("1"&amp;RIGHT(G295)),G290))</f>
        <v>30859146</v>
      </c>
      <c r="I290" s="131">
        <f ca="1">H290*1</f>
        <v>30859146</v>
      </c>
      <c r="J290" s="119">
        <f ca="1">J289+I290</f>
        <v>116163837</v>
      </c>
      <c r="K290" s="121">
        <f t="shared" ref="K290:K298" ca="1" si="180">ABS(I290)</f>
        <v>30859146</v>
      </c>
      <c r="L290" s="34">
        <f t="shared" ref="L290:L298" ca="1" si="181">IF(J290&lt;0,-1,1)</f>
        <v>1</v>
      </c>
      <c r="M290" s="34" t="str">
        <f t="shared" ref="M290:M298" ca="1" si="182">IF(I290&lt;0,E290,"")</f>
        <v/>
      </c>
      <c r="N290" s="34">
        <f t="shared" ref="N290:N298" ca="1" si="183">IF(I290&gt;0,E290,"")</f>
        <v>2</v>
      </c>
      <c r="O290" s="34">
        <f ca="1">SMALL(N289:N298,3)</f>
        <v>3</v>
      </c>
      <c r="P290" s="33">
        <f ca="1">LARGE(K289:K298,2)</f>
        <v>87526813</v>
      </c>
      <c r="Q290" s="33">
        <f ca="1">VLOOKUP(2,O289:P298,2,FALSE)</f>
        <v>96415702</v>
      </c>
      <c r="R290" s="33">
        <f ca="1">IF(L299&gt;0,Q290,I290)</f>
        <v>30859146</v>
      </c>
      <c r="T290" s="125">
        <f t="shared" ref="T290:T298" ca="1" si="184">IF(OR($E$1=1,$E$1=1.5),R290,K290)</f>
        <v>30859146</v>
      </c>
    </row>
    <row r="291" spans="1:43">
      <c r="A291" s="60" t="s">
        <v>2388</v>
      </c>
      <c r="B291" s="231"/>
      <c r="C291" s="224"/>
      <c r="E291" s="1">
        <v>3</v>
      </c>
      <c r="F291" s="1">
        <f>F287</f>
        <v>8</v>
      </c>
      <c r="G291" s="27" t="str">
        <f t="shared" ca="1" si="179"/>
        <v>29748035</v>
      </c>
      <c r="H291" s="27" t="str">
        <f ca="1">IF(LEFT(G291,1)="0",LEFT(G295,1)&amp;RIGHT(G291,LEN(G291)-1),IF(VALUE(G291)=10,VALUE("1"&amp;RIGHT(G295)),G291))</f>
        <v>29748035</v>
      </c>
      <c r="I291" s="131">
        <f ca="1">IF(AND(C289&gt;=1,C289&lt;=5),H291*-1,H291*1)</f>
        <v>29748035</v>
      </c>
      <c r="J291" s="119">
        <f t="shared" ref="J291:J298" ca="1" si="185">J290+I291</f>
        <v>145911872</v>
      </c>
      <c r="K291" s="121">
        <f t="shared" ca="1" si="180"/>
        <v>29748035</v>
      </c>
      <c r="L291" s="34">
        <f t="shared" ca="1" si="181"/>
        <v>1</v>
      </c>
      <c r="M291" s="34" t="str">
        <f t="shared" ca="1" si="182"/>
        <v/>
      </c>
      <c r="N291" s="34">
        <f t="shared" ca="1" si="183"/>
        <v>3</v>
      </c>
      <c r="O291" s="34">
        <f ca="1">SMALL(N289:N298,1)</f>
        <v>1</v>
      </c>
      <c r="P291" s="33">
        <f ca="1">LARGE(K289:K298,3)</f>
        <v>85304691</v>
      </c>
      <c r="Q291" s="33">
        <f ca="1">VLOOKUP(3,O289:P298,2,FALSE)</f>
        <v>87526813</v>
      </c>
      <c r="R291" s="33">
        <f ca="1">IF(L299&gt;0,Q291,I291)</f>
        <v>29748035</v>
      </c>
      <c r="T291" s="125">
        <f t="shared" ca="1" si="184"/>
        <v>29748035</v>
      </c>
    </row>
    <row r="292" spans="1:43">
      <c r="A292" s="60" t="s">
        <v>2389</v>
      </c>
      <c r="B292" s="231"/>
      <c r="C292" s="224"/>
      <c r="E292" s="1">
        <v>4</v>
      </c>
      <c r="F292" s="1">
        <f>F287</f>
        <v>8</v>
      </c>
      <c r="G292" s="27" t="str">
        <f t="shared" ca="1" si="179"/>
        <v>41960257</v>
      </c>
      <c r="H292" s="27" t="str">
        <f ca="1">IF(LEFT(G292,1)="0",LEFT(G295,1)&amp;RIGHT(G292,LEN(G292)-1),IF(VALUE(G292)=10,VALUE("1"&amp;RIGHT(G295)),G292))</f>
        <v>41960257</v>
      </c>
      <c r="I292" s="131">
        <f ca="1">IF(C289&gt;=4,H292*-1,H292*1)</f>
        <v>41960257</v>
      </c>
      <c r="J292" s="119">
        <f t="shared" ca="1" si="185"/>
        <v>187872129</v>
      </c>
      <c r="K292" s="121">
        <f t="shared" ca="1" si="180"/>
        <v>41960257</v>
      </c>
      <c r="L292" s="34">
        <f t="shared" ca="1" si="181"/>
        <v>1</v>
      </c>
      <c r="M292" s="34" t="str">
        <f t="shared" ca="1" si="182"/>
        <v/>
      </c>
      <c r="N292" s="34">
        <f t="shared" ca="1" si="183"/>
        <v>4</v>
      </c>
      <c r="O292" s="34">
        <f ca="1">SMALL(N289:N298,5)</f>
        <v>5</v>
      </c>
      <c r="P292" s="33">
        <f ca="1">LARGE(K289:K298,4)</f>
        <v>74293580</v>
      </c>
      <c r="Q292" s="33">
        <f ca="1">VLOOKUP(4,O289:P298,2,FALSE)</f>
        <v>63182479</v>
      </c>
      <c r="R292" s="33">
        <f ca="1">IF(L299&gt;0,Q292,I292)</f>
        <v>41960257</v>
      </c>
      <c r="T292" s="125">
        <f t="shared" ca="1" si="184"/>
        <v>41960257</v>
      </c>
    </row>
    <row r="293" spans="1:43">
      <c r="A293" s="60" t="s">
        <v>2390</v>
      </c>
      <c r="B293" s="231"/>
      <c r="C293" s="224"/>
      <c r="E293" s="1">
        <v>5</v>
      </c>
      <c r="F293" s="1">
        <f>F287</f>
        <v>8</v>
      </c>
      <c r="G293" s="27" t="str">
        <f t="shared" ca="1" si="179"/>
        <v>18637924</v>
      </c>
      <c r="H293" s="27" t="str">
        <f ca="1">IF(LEFT(G293,1)="0",LEFT(G289,1)&amp;RIGHT(G293,LEN(G293)-1),IF(VALUE(G293)=10,VALUE("1"&amp;RIGHT(G289)),G293))</f>
        <v>18637924</v>
      </c>
      <c r="I293" s="131">
        <f ca="1">IF(OR(C289=1,C289=2,C289=7),H293*-1,H293*1)</f>
        <v>18637924</v>
      </c>
      <c r="J293" s="119">
        <f t="shared" ca="1" si="185"/>
        <v>206510053</v>
      </c>
      <c r="K293" s="121">
        <f t="shared" ca="1" si="180"/>
        <v>18637924</v>
      </c>
      <c r="L293" s="34">
        <f t="shared" ca="1" si="181"/>
        <v>1</v>
      </c>
      <c r="M293" s="34" t="str">
        <f t="shared" ca="1" si="182"/>
        <v/>
      </c>
      <c r="N293" s="34">
        <f t="shared" ca="1" si="183"/>
        <v>5</v>
      </c>
      <c r="O293" s="34">
        <f ca="1">SMALL(N289:N298,4)</f>
        <v>4</v>
      </c>
      <c r="P293" s="33">
        <f ca="1">LARGE(K289:K298,5)</f>
        <v>63182479</v>
      </c>
      <c r="Q293" s="33">
        <f ca="1">VLOOKUP(5,O289:P298,2,FALSE)</f>
        <v>74293580</v>
      </c>
      <c r="R293" s="33">
        <f ca="1">IF(L299&gt;0,Q293,I293)</f>
        <v>18637924</v>
      </c>
      <c r="T293" s="125">
        <f t="shared" ca="1" si="184"/>
        <v>18637924</v>
      </c>
    </row>
    <row r="294" spans="1:43">
      <c r="A294" s="60" t="s">
        <v>2391</v>
      </c>
      <c r="B294" s="231"/>
      <c r="C294" s="224"/>
      <c r="E294" s="1">
        <v>6</v>
      </c>
      <c r="F294" s="1">
        <f>F287</f>
        <v>8</v>
      </c>
      <c r="G294" s="27" t="str">
        <f t="shared" ca="1" si="179"/>
        <v>07526813</v>
      </c>
      <c r="H294" s="27" t="str">
        <f ca="1">IF(LEFT(G294,1)="0",LEFT(G289,1)&amp;RIGHT(G294,LEN(G294)-1),IF(VALUE(G294)=10,VALUE("1"&amp;RIGHT(G289)),G294))</f>
        <v>87526813</v>
      </c>
      <c r="I294" s="131">
        <f ca="1">IF(OR(C289=2,C289=3,C289=4,,C289=6),H294*-1,H294*1)</f>
        <v>87526813</v>
      </c>
      <c r="J294" s="119">
        <f t="shared" ca="1" si="185"/>
        <v>294036866</v>
      </c>
      <c r="K294" s="121">
        <f t="shared" ca="1" si="180"/>
        <v>87526813</v>
      </c>
      <c r="L294" s="34">
        <f t="shared" ca="1" si="181"/>
        <v>1</v>
      </c>
      <c r="M294" s="34" t="str">
        <f t="shared" ca="1" si="182"/>
        <v/>
      </c>
      <c r="N294" s="34">
        <f t="shared" ca="1" si="183"/>
        <v>6</v>
      </c>
      <c r="O294" s="34" t="e">
        <f ca="1">SMALL(M289:M298,2)</f>
        <v>#NUM!</v>
      </c>
      <c r="P294" s="33">
        <f ca="1">LARGE(K289:K298,6)*-1</f>
        <v>-49520713</v>
      </c>
      <c r="Q294" s="33">
        <f ca="1">VLOOKUP(6,O289:P298,2,FALSE)</f>
        <v>29748035</v>
      </c>
      <c r="R294" s="33">
        <f ca="1">IF(L299&gt;0,Q294,I294)</f>
        <v>87526813</v>
      </c>
      <c r="T294" s="125">
        <f t="shared" ca="1" si="184"/>
        <v>87526813</v>
      </c>
    </row>
    <row r="295" spans="1:43">
      <c r="A295" s="60" t="s">
        <v>2392</v>
      </c>
      <c r="B295" s="231"/>
      <c r="C295" s="224"/>
      <c r="E295" s="1">
        <v>7</v>
      </c>
      <c r="F295" s="1">
        <f>F287</f>
        <v>8</v>
      </c>
      <c r="G295" s="27" t="str">
        <f t="shared" ca="1" si="179"/>
        <v>63182479</v>
      </c>
      <c r="H295" s="27" t="str">
        <f ca="1">IF(LEFT(G295,1)="0",LEFT(G289,1)&amp;RIGHT(G295,LEN(G295)-1),IF(VALUE(G295)=10,VALUE("1"&amp;RIGHT(G289)),G295))</f>
        <v>63182479</v>
      </c>
      <c r="I295" s="131">
        <f ca="1">IF(OR(C289=1,C289=3,C289&gt;=5),H295*-1,H295*1)</f>
        <v>63182479</v>
      </c>
      <c r="J295" s="119">
        <f t="shared" ca="1" si="185"/>
        <v>357219345</v>
      </c>
      <c r="K295" s="121">
        <f t="shared" ca="1" si="180"/>
        <v>63182479</v>
      </c>
      <c r="L295" s="34">
        <f t="shared" ca="1" si="181"/>
        <v>1</v>
      </c>
      <c r="M295" s="34" t="str">
        <f t="shared" ca="1" si="182"/>
        <v/>
      </c>
      <c r="N295" s="34">
        <f t="shared" ca="1" si="183"/>
        <v>7</v>
      </c>
      <c r="O295" s="34" t="e">
        <f ca="1">SMALL(M289:M298,4)</f>
        <v>#NUM!</v>
      </c>
      <c r="P295" s="33">
        <f ca="1">LARGE(K289:K298,7)*-1</f>
        <v>-41960257</v>
      </c>
      <c r="Q295" s="33" t="e">
        <f ca="1">VLOOKUP(7,O289:P298,2,FALSE)</f>
        <v>#N/A</v>
      </c>
      <c r="R295" s="33">
        <f ca="1">IF(L299&gt;0,Q295,I295)</f>
        <v>63182479</v>
      </c>
      <c r="T295" s="125">
        <f t="shared" ca="1" si="184"/>
        <v>63182479</v>
      </c>
    </row>
    <row r="296" spans="1:43">
      <c r="A296" s="60" t="s">
        <v>2393</v>
      </c>
      <c r="B296" s="231"/>
      <c r="C296" s="224"/>
      <c r="E296" s="1">
        <v>8</v>
      </c>
      <c r="F296" s="1">
        <f>F287</f>
        <v>8</v>
      </c>
      <c r="G296" s="27" t="str">
        <f t="shared" ca="1" si="179"/>
        <v>74293580</v>
      </c>
      <c r="H296" s="27" t="str">
        <f ca="1">IF(LEFT(G296,1)="0",INT(RAND()*9+1)&amp;RIGHT(G296,LEN(G296)-1),IF(VALUE(G296)=10,VALUE("1"&amp;RIGHT(G289)),G296))</f>
        <v>74293580</v>
      </c>
      <c r="I296" s="131">
        <f ca="1">H296*1</f>
        <v>74293580</v>
      </c>
      <c r="J296" s="119">
        <f t="shared" ca="1" si="185"/>
        <v>431512925</v>
      </c>
      <c r="K296" s="121">
        <f t="shared" ca="1" si="180"/>
        <v>74293580</v>
      </c>
      <c r="L296" s="34">
        <f t="shared" ca="1" si="181"/>
        <v>1</v>
      </c>
      <c r="M296" s="34" t="str">
        <f t="shared" ca="1" si="182"/>
        <v/>
      </c>
      <c r="N296" s="34">
        <f t="shared" ca="1" si="183"/>
        <v>8</v>
      </c>
      <c r="O296" s="34" t="e">
        <f ca="1">SMALL(M289:M298,3)</f>
        <v>#NUM!</v>
      </c>
      <c r="P296" s="33">
        <f ca="1">LARGE(K289:K298,8)*-1</f>
        <v>-30859146</v>
      </c>
      <c r="Q296" s="33" t="e">
        <f ca="1">VLOOKUP(8,O289:P298,2,FALSE)</f>
        <v>#N/A</v>
      </c>
      <c r="R296" s="33">
        <f ca="1">IF(L299&gt;0,Q296,I296)</f>
        <v>74293580</v>
      </c>
      <c r="T296" s="125">
        <f t="shared" ca="1" si="184"/>
        <v>74293580</v>
      </c>
    </row>
    <row r="297" spans="1:43">
      <c r="A297" s="60" t="s">
        <v>2394</v>
      </c>
      <c r="B297" s="231"/>
      <c r="C297" s="224"/>
      <c r="E297" s="1">
        <v>9</v>
      </c>
      <c r="F297" s="1">
        <f>F287</f>
        <v>8</v>
      </c>
      <c r="G297" s="27" t="str">
        <f ca="1">IF(LEFT(A297,F297)="0",INT(RAND()*9+1),LEFT(A297,F297))</f>
        <v>49520713</v>
      </c>
      <c r="H297" s="27" t="str">
        <f ca="1">IF(LEFT(G297,1)="0",INT(RAND()*9+1)&amp;RIGHT(G297,LEN(G297)-1),IF(VALUE(G297)=10,VALUE("1"&amp;RIGHT(G289)),G297))</f>
        <v>49520713</v>
      </c>
      <c r="I297" s="131">
        <f ca="1">H297*1</f>
        <v>49520713</v>
      </c>
      <c r="J297" s="119">
        <f t="shared" ca="1" si="185"/>
        <v>481033638</v>
      </c>
      <c r="K297" s="121">
        <f t="shared" ca="1" si="180"/>
        <v>49520713</v>
      </c>
      <c r="L297" s="34">
        <f t="shared" ca="1" si="181"/>
        <v>1</v>
      </c>
      <c r="M297" s="34" t="str">
        <f t="shared" ca="1" si="182"/>
        <v/>
      </c>
      <c r="N297" s="34">
        <f t="shared" ca="1" si="183"/>
        <v>9</v>
      </c>
      <c r="O297" s="34">
        <f ca="1">SMALL(N289:N298,6)</f>
        <v>6</v>
      </c>
      <c r="P297" s="33">
        <f ca="1">LARGE(K289:K298,9)</f>
        <v>29748035</v>
      </c>
      <c r="Q297" s="33" t="e">
        <f ca="1">VLOOKUP(9,O289:P298,2,FALSE)</f>
        <v>#N/A</v>
      </c>
      <c r="R297" s="33">
        <f ca="1">IF(L299&gt;0,Q297,I297)</f>
        <v>49520713</v>
      </c>
      <c r="T297" s="125">
        <f t="shared" ca="1" si="184"/>
        <v>49520713</v>
      </c>
    </row>
    <row r="298" spans="1:43">
      <c r="A298" s="60" t="s">
        <v>2395</v>
      </c>
      <c r="B298" s="231"/>
      <c r="C298" s="224"/>
      <c r="E298" s="1">
        <v>10</v>
      </c>
      <c r="F298" s="1">
        <f>F287</f>
        <v>8</v>
      </c>
      <c r="G298" s="27" t="str">
        <f t="shared" ca="1" si="179"/>
        <v>96415702</v>
      </c>
      <c r="H298" s="27" t="str">
        <f ca="1">IF(LEFT(G298,1)="0",INT(RAND()*9+1)&amp;RIGHT(G298,LEN(G298)-1),IF(VALUE(G298)=10,VALUE("1"&amp;RIGHT(G289)),G298))</f>
        <v>96415702</v>
      </c>
      <c r="I298" s="131">
        <f ca="1">H298*1</f>
        <v>96415702</v>
      </c>
      <c r="J298" s="119">
        <f t="shared" ca="1" si="185"/>
        <v>577449340</v>
      </c>
      <c r="K298" s="121">
        <f t="shared" ca="1" si="180"/>
        <v>96415702</v>
      </c>
      <c r="L298" s="34">
        <f t="shared" ca="1" si="181"/>
        <v>1</v>
      </c>
      <c r="M298" s="34" t="str">
        <f t="shared" ca="1" si="182"/>
        <v/>
      </c>
      <c r="N298" s="34">
        <f t="shared" ca="1" si="183"/>
        <v>10</v>
      </c>
      <c r="O298" s="34" t="e">
        <f ca="1">SMALL(M289:M298,1)</f>
        <v>#NUM!</v>
      </c>
      <c r="P298" s="33">
        <f ca="1">LARGE(K289:K298,10)*-1</f>
        <v>-18637924</v>
      </c>
      <c r="Q298" s="33" t="e">
        <f ca="1">VLOOKUP(10,O289:P298,2,FALSE)</f>
        <v>#N/A</v>
      </c>
      <c r="R298" s="33">
        <f ca="1">IF(L299&gt;0,Q298,I298)</f>
        <v>96415702</v>
      </c>
      <c r="T298" s="125">
        <f t="shared" ca="1" si="184"/>
        <v>96415702</v>
      </c>
    </row>
    <row r="299" spans="1:43">
      <c r="A299" s="60"/>
      <c r="B299" s="231"/>
      <c r="C299" s="224"/>
      <c r="K299" s="121"/>
      <c r="L299" s="34">
        <f ca="1">COUNTIF(L289:L298,-1)</f>
        <v>0</v>
      </c>
      <c r="T299" s="125"/>
    </row>
    <row r="300" spans="1:43">
      <c r="A300" s="60"/>
      <c r="B300" s="231"/>
      <c r="C300" s="224"/>
      <c r="T300" s="125"/>
    </row>
    <row r="301" spans="1:43" s="26" customFormat="1">
      <c r="A301" s="203" t="s">
        <v>454</v>
      </c>
      <c r="B301" s="231"/>
      <c r="C301" s="224"/>
      <c r="D301" s="1"/>
      <c r="E301" s="1"/>
      <c r="F301" s="1"/>
      <c r="G301" s="27"/>
      <c r="H301" s="27"/>
      <c r="I301" s="131"/>
      <c r="J301" s="119"/>
      <c r="K301" s="121"/>
      <c r="L301" s="34"/>
      <c r="M301" s="34"/>
      <c r="N301" s="34"/>
      <c r="O301" s="34"/>
      <c r="P301" s="33"/>
      <c r="Q301" s="33"/>
      <c r="R301" s="33"/>
      <c r="S301" s="1"/>
      <c r="T301" s="125"/>
      <c r="U301" s="34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</row>
    <row r="302" spans="1:43" s="26" customFormat="1">
      <c r="A302" s="60"/>
      <c r="B302" s="231"/>
      <c r="C302" s="224"/>
      <c r="D302" s="1"/>
      <c r="E302" s="1"/>
      <c r="F302" s="211">
        <v>9</v>
      </c>
      <c r="G302" s="27"/>
      <c r="H302" s="27"/>
      <c r="I302" s="131"/>
      <c r="J302" s="119"/>
      <c r="K302" s="121"/>
      <c r="L302" s="34"/>
      <c r="M302" s="34"/>
      <c r="N302" s="34"/>
      <c r="O302" s="34"/>
      <c r="P302" s="33"/>
      <c r="Q302" s="33"/>
      <c r="R302" s="33"/>
      <c r="S302" s="1"/>
      <c r="T302" s="125"/>
      <c r="U302" s="34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</row>
    <row r="303" spans="1:43">
      <c r="A303" s="60" t="s">
        <v>440</v>
      </c>
      <c r="B303" s="231" t="s">
        <v>441</v>
      </c>
      <c r="C303" s="224"/>
      <c r="E303" s="1" t="s">
        <v>396</v>
      </c>
      <c r="F303" s="1" t="s">
        <v>444</v>
      </c>
      <c r="G303" s="27" t="s">
        <v>337</v>
      </c>
      <c r="H303" s="27" t="s">
        <v>338</v>
      </c>
      <c r="J303" s="119" t="s">
        <v>1447</v>
      </c>
      <c r="K303" s="121"/>
      <c r="R303" s="33" t="s">
        <v>1449</v>
      </c>
      <c r="S303" s="27"/>
      <c r="T303" s="125"/>
    </row>
    <row r="304" spans="1:43">
      <c r="A304" s="60" t="s">
        <v>2396</v>
      </c>
      <c r="B304" s="231"/>
      <c r="C304" s="126">
        <f ca="1">IF(OR(C94=C305,C124=C305,C154=C305,C184=C305,C214=C305,C244=C305,C274=C305),INT(RAND()*32)+1,C305)</f>
        <v>26</v>
      </c>
      <c r="E304" s="1">
        <v>1</v>
      </c>
      <c r="F304" s="1">
        <f>F302</f>
        <v>9</v>
      </c>
      <c r="G304" s="27" t="str">
        <f ca="1">IF(RIGHT(A304,F304)="0",INT(RAND()*9+1),RIGHT(A304,F304))</f>
        <v>371508926</v>
      </c>
      <c r="H304" s="27" t="str">
        <f ca="1">IF(LEFT(G304,1)="0",LEFT(G310,1)&amp;RIGHT(G304,LEN(G304)-1),IF(VALUE(G304)=10,VALUE("1"&amp;RIGHT(G310)),G304))</f>
        <v>371508926</v>
      </c>
      <c r="I304" s="131">
        <f ca="1">H304*1</f>
        <v>371508926</v>
      </c>
      <c r="J304" s="119">
        <f ca="1">I304</f>
        <v>371508926</v>
      </c>
      <c r="K304" s="121">
        <f ca="1">ABS(I304)</f>
        <v>371508926</v>
      </c>
      <c r="L304" s="34">
        <f ca="1">IF(J304&lt;0,-1,1)</f>
        <v>1</v>
      </c>
      <c r="M304" s="34" t="str">
        <f ca="1">IF(I304&lt;0,E304,"")</f>
        <v/>
      </c>
      <c r="N304" s="34">
        <f ca="1">IF(I304&gt;0,E304,"")</f>
        <v>1</v>
      </c>
      <c r="O304" s="34">
        <f ca="1">SMALL(N304:N313,2)</f>
        <v>2</v>
      </c>
      <c r="P304" s="33">
        <f ca="1">LARGE(K304:K313,1)</f>
        <v>937164582</v>
      </c>
      <c r="Q304" s="33">
        <f ca="1">VLOOKUP(1,O304:P313,2,FALSE)</f>
        <v>715942360</v>
      </c>
      <c r="R304" s="33">
        <f ca="1">IF(L314&gt;0,Q304,I304)</f>
        <v>715942360</v>
      </c>
      <c r="T304" s="125">
        <f ca="1">IF(OR($E$1=1,$E$1=1.5),R304,K304)</f>
        <v>715942360</v>
      </c>
    </row>
    <row r="305" spans="1:20">
      <c r="A305" s="60" t="s">
        <v>2397</v>
      </c>
      <c r="B305" s="231"/>
      <c r="C305" s="224">
        <f ca="1">INT(RAND()*32)+1</f>
        <v>26</v>
      </c>
      <c r="E305" s="1">
        <v>2</v>
      </c>
      <c r="F305" s="1">
        <f>F302</f>
        <v>9</v>
      </c>
      <c r="G305" s="27" t="str">
        <f t="shared" ref="G305:G313" ca="1" si="186">IF(RIGHT(A305,F305)="0",INT(RAND()*9+1),RIGHT(A305,F305))</f>
        <v>715942360</v>
      </c>
      <c r="H305" s="27" t="str">
        <f ca="1">IF(LEFT(G305,1)="0",LEFT(G310,1)&amp;RIGHT(G305,LEN(G305)-1),IF(VALUE(G305)=10,VALUE("1"&amp;RIGHT(G310)),G305))</f>
        <v>715942360</v>
      </c>
      <c r="I305" s="131">
        <f ca="1">IF(C304&lt;=6,H305*-1,H305*1)</f>
        <v>715942360</v>
      </c>
      <c r="J305" s="119">
        <f ca="1">J304+I305</f>
        <v>1087451286</v>
      </c>
      <c r="K305" s="121">
        <f t="shared" ref="K305:K313" ca="1" si="187">ABS(I305)</f>
        <v>715942360</v>
      </c>
      <c r="L305" s="34">
        <f t="shared" ref="L305:L313" ca="1" si="188">IF(J305&lt;0,-1,1)</f>
        <v>1</v>
      </c>
      <c r="M305" s="34" t="str">
        <f t="shared" ref="M305:M313" ca="1" si="189">IF(I305&lt;0,E305,"")</f>
        <v/>
      </c>
      <c r="N305" s="34">
        <f t="shared" ref="N305:N313" ca="1" si="190">IF(I305&gt;0,E305,"")</f>
        <v>2</v>
      </c>
      <c r="O305" s="34">
        <f ca="1">SMALL(N304:N313,3)</f>
        <v>3</v>
      </c>
      <c r="P305" s="33">
        <f ca="1">LARGE(K304:K313,2)</f>
        <v>826053471</v>
      </c>
      <c r="Q305" s="33">
        <f ca="1">VLOOKUP(2,O304:P313,2,FALSE)</f>
        <v>937164582</v>
      </c>
      <c r="R305" s="33">
        <f ca="1">IF(L314&gt;0,Q305,I305)</f>
        <v>937164582</v>
      </c>
      <c r="T305" s="125">
        <f t="shared" ref="T305:T313" ca="1" si="191">IF(OR($E$1=1,$E$1=1.5),R305,K305)</f>
        <v>937164582</v>
      </c>
    </row>
    <row r="306" spans="1:20">
      <c r="A306" s="60" t="s">
        <v>2398</v>
      </c>
      <c r="B306" s="231"/>
      <c r="C306" s="224"/>
      <c r="E306" s="1">
        <v>3</v>
      </c>
      <c r="F306" s="1">
        <f>F302</f>
        <v>9</v>
      </c>
      <c r="G306" s="27" t="str">
        <f t="shared" ca="1" si="186"/>
        <v>048275693</v>
      </c>
      <c r="H306" s="27" t="str">
        <f ca="1">IF(LEFT(G306,1)="0",LEFT(G310,1)&amp;RIGHT(G306,LEN(G306)-1),IF(VALUE(G306)=10,VALUE("1"&amp;RIGHT(G310)),G306))</f>
        <v>448275693</v>
      </c>
      <c r="I306" s="131">
        <f ca="1">IF(AND(C304&gt;=6,C304&lt;=21),H306*-1,H306*1)</f>
        <v>448275693</v>
      </c>
      <c r="J306" s="119">
        <f t="shared" ref="J306:J313" ca="1" si="192">J305+I306</f>
        <v>1535726979</v>
      </c>
      <c r="K306" s="121">
        <f t="shared" ca="1" si="187"/>
        <v>448275693</v>
      </c>
      <c r="L306" s="34">
        <f t="shared" ca="1" si="188"/>
        <v>1</v>
      </c>
      <c r="M306" s="34" t="str">
        <f t="shared" ca="1" si="189"/>
        <v/>
      </c>
      <c r="N306" s="34">
        <f t="shared" ca="1" si="190"/>
        <v>3</v>
      </c>
      <c r="O306" s="34">
        <f ca="1">SMALL(N304:N313,1)</f>
        <v>1</v>
      </c>
      <c r="P306" s="33">
        <f ca="1">LARGE(K304:K313,3)</f>
        <v>715942360</v>
      </c>
      <c r="Q306" s="33">
        <f ca="1">VLOOKUP(3,O304:P313,2,FALSE)</f>
        <v>826053471</v>
      </c>
      <c r="R306" s="33">
        <f ca="1">IF(L314&gt;0,Q306,I306)</f>
        <v>826053471</v>
      </c>
      <c r="T306" s="125">
        <f t="shared" ca="1" si="191"/>
        <v>826053471</v>
      </c>
    </row>
    <row r="307" spans="1:20">
      <c r="A307" s="60" t="s">
        <v>2399</v>
      </c>
      <c r="B307" s="231"/>
      <c r="C307" s="224"/>
      <c r="E307" s="1">
        <v>4</v>
      </c>
      <c r="F307" s="1">
        <f>F302</f>
        <v>9</v>
      </c>
      <c r="G307" s="27" t="str">
        <f t="shared" ca="1" si="186"/>
        <v>937164582</v>
      </c>
      <c r="H307" s="27" t="str">
        <f ca="1">IF(LEFT(G307,1)="0",LEFT(G310,1)&amp;RIGHT(G307,LEN(G307)-1),IF(VALUE(G307)=10,VALUE("1"&amp;RIGHT(G310)),G307))</f>
        <v>937164582</v>
      </c>
      <c r="I307" s="131">
        <f ca="1">IF(OR(C304=7,C304=8,C304=9,C304=10,C304=22,C304=23,C304=24,C304=25,C304=26,C304=27,C304=28,C304=29,C304=30),H307*-1,H307*1)</f>
        <v>-937164582</v>
      </c>
      <c r="J307" s="119">
        <f t="shared" ca="1" si="192"/>
        <v>598562397</v>
      </c>
      <c r="K307" s="121">
        <f t="shared" ca="1" si="187"/>
        <v>937164582</v>
      </c>
      <c r="L307" s="34">
        <f t="shared" ca="1" si="188"/>
        <v>1</v>
      </c>
      <c r="M307" s="34">
        <f t="shared" ca="1" si="189"/>
        <v>4</v>
      </c>
      <c r="N307" s="34" t="str">
        <f t="shared" ca="1" si="190"/>
        <v/>
      </c>
      <c r="O307" s="34">
        <f ca="1">SMALL(N304:N313,5)</f>
        <v>8</v>
      </c>
      <c r="P307" s="33">
        <f ca="1">LARGE(K304:K313,4)</f>
        <v>604831259</v>
      </c>
      <c r="Q307" s="33">
        <f ca="1">VLOOKUP(4,O304:P313,2,FALSE)</f>
        <v>-159386704</v>
      </c>
      <c r="R307" s="33">
        <f ca="1">IF(L314&gt;0,Q307,I307)</f>
        <v>-159386704</v>
      </c>
      <c r="T307" s="125">
        <f t="shared" ca="1" si="191"/>
        <v>-159386704</v>
      </c>
    </row>
    <row r="308" spans="1:20">
      <c r="A308" s="60" t="s">
        <v>2400</v>
      </c>
      <c r="B308" s="231"/>
      <c r="C308" s="224"/>
      <c r="E308" s="1">
        <v>5</v>
      </c>
      <c r="F308" s="1">
        <f>F302</f>
        <v>9</v>
      </c>
      <c r="G308" s="27" t="str">
        <f t="shared" ca="1" si="186"/>
        <v>159386704</v>
      </c>
      <c r="H308" s="27" t="str">
        <f ca="1">IF(LEFT(G308,1)="0",LEFT(G304,1)&amp;RIGHT(G308,LEN(G308)-1),IF(VALUE(G308)=10,VALUE("1"&amp;RIGHT(G304)),G308))</f>
        <v>159386704</v>
      </c>
      <c r="I308" s="131">
        <f ca="1">IF(OR(C304=1,C304=2,C304=11,C304=12,C304=13,C304=14,C304=15,C304=22,C304=23,C304=24,C304=31,C304=32),H308*-1,H308*1)</f>
        <v>159386704</v>
      </c>
      <c r="J308" s="119">
        <f t="shared" ca="1" si="192"/>
        <v>757949101</v>
      </c>
      <c r="K308" s="121">
        <f t="shared" ca="1" si="187"/>
        <v>159386704</v>
      </c>
      <c r="L308" s="34">
        <f t="shared" ca="1" si="188"/>
        <v>1</v>
      </c>
      <c r="M308" s="34" t="str">
        <f t="shared" ca="1" si="189"/>
        <v/>
      </c>
      <c r="N308" s="34">
        <f t="shared" ca="1" si="190"/>
        <v>5</v>
      </c>
      <c r="O308" s="34">
        <f ca="1">SMALL(N304:N313,4)</f>
        <v>5</v>
      </c>
      <c r="P308" s="33">
        <f ca="1">LARGE(K304:K313,5)</f>
        <v>593720148</v>
      </c>
      <c r="Q308" s="33">
        <f ca="1">VLOOKUP(5,O304:P313,2,FALSE)</f>
        <v>593720148</v>
      </c>
      <c r="R308" s="33">
        <f ca="1">IF(L314&gt;0,Q308,I308)</f>
        <v>593720148</v>
      </c>
      <c r="T308" s="125">
        <f t="shared" ca="1" si="191"/>
        <v>593720148</v>
      </c>
    </row>
    <row r="309" spans="1:20">
      <c r="A309" s="60" t="s">
        <v>2401</v>
      </c>
      <c r="B309" s="231"/>
      <c r="C309" s="224"/>
      <c r="E309" s="1">
        <v>6</v>
      </c>
      <c r="F309" s="1">
        <f>F302</f>
        <v>9</v>
      </c>
      <c r="G309" s="27" t="str">
        <f t="shared" ca="1" si="186"/>
        <v>826053471</v>
      </c>
      <c r="H309" s="27" t="str">
        <f ca="1">IF(LEFT(G309,1)="0",LEFT(G304,1)&amp;RIGHT(G309,LEN(G309)-1),IF(VALUE(G309)=10,VALUE("1"&amp;RIGHT(G304)),G309))</f>
        <v>826053471</v>
      </c>
      <c r="I309" s="131">
        <f ca="1">IF(OR(C304&lt;=8,C304=14,C304=15,,C304=16,C304=17,C304=18,C304=19,C304=25,C304=26,C304=27,C304=28),H309*-1,H309*1)</f>
        <v>-826053471</v>
      </c>
      <c r="J309" s="119">
        <f t="shared" ca="1" si="192"/>
        <v>-68104370</v>
      </c>
      <c r="K309" s="121">
        <f t="shared" ca="1" si="187"/>
        <v>826053471</v>
      </c>
      <c r="L309" s="34">
        <f t="shared" ca="1" si="188"/>
        <v>-1</v>
      </c>
      <c r="M309" s="34">
        <f t="shared" ca="1" si="189"/>
        <v>6</v>
      </c>
      <c r="N309" s="34" t="str">
        <f t="shared" ca="1" si="190"/>
        <v/>
      </c>
      <c r="O309" s="34">
        <f ca="1">SMALL(M304:M313,2)</f>
        <v>6</v>
      </c>
      <c r="P309" s="33">
        <f ca="1">LARGE(K304:K313,6)*-1</f>
        <v>-482619037</v>
      </c>
      <c r="Q309" s="33">
        <f ca="1">VLOOKUP(6,O304:P313,2,FALSE)</f>
        <v>-482619037</v>
      </c>
      <c r="R309" s="33">
        <f ca="1">IF(L314&gt;0,Q309,I309)</f>
        <v>-482619037</v>
      </c>
      <c r="T309" s="125">
        <f t="shared" ca="1" si="191"/>
        <v>-482619037</v>
      </c>
    </row>
    <row r="310" spans="1:20">
      <c r="A310" s="60" t="s">
        <v>2402</v>
      </c>
      <c r="B310" s="231"/>
      <c r="C310" s="224"/>
      <c r="E310" s="1">
        <v>7</v>
      </c>
      <c r="F310" s="1">
        <f>F302</f>
        <v>9</v>
      </c>
      <c r="G310" s="27" t="str">
        <f t="shared" ca="1" si="186"/>
        <v>482619037</v>
      </c>
      <c r="H310" s="27" t="str">
        <f ca="1">IF(LEFT(G310,1)="0",LEFT(G304,1)&amp;RIGHT(G310,LEN(G310)-1),IF(VALUE(G310)=10,VALUE("1"&amp;RIGHT(G304)),G310))</f>
        <v>482619037</v>
      </c>
      <c r="I310" s="131">
        <f ca="1">IF(OR(C304=3,C304=5,C304=9,C304=11,C304=16,C304=17,C304=20,C304=21,C304=22,C304=23,C304=25,C304=26,C304&gt;=29),H310*-1,H310*1)</f>
        <v>-482619037</v>
      </c>
      <c r="J310" s="119">
        <f t="shared" ca="1" si="192"/>
        <v>-550723407</v>
      </c>
      <c r="K310" s="121">
        <f t="shared" ca="1" si="187"/>
        <v>482619037</v>
      </c>
      <c r="L310" s="34">
        <f t="shared" ca="1" si="188"/>
        <v>-1</v>
      </c>
      <c r="M310" s="34">
        <f t="shared" ca="1" si="189"/>
        <v>7</v>
      </c>
      <c r="N310" s="34" t="str">
        <f t="shared" ca="1" si="190"/>
        <v/>
      </c>
      <c r="O310" s="34">
        <f ca="1">SMALL(M304:M313,4)</f>
        <v>10</v>
      </c>
      <c r="P310" s="33">
        <f ca="1">LARGE(K304:K313,7)*-1</f>
        <v>-448275693</v>
      </c>
      <c r="Q310" s="33">
        <f ca="1">VLOOKUP(7,O304:P313,2,FALSE)</f>
        <v>-371508926</v>
      </c>
      <c r="R310" s="33">
        <f ca="1">IF(L314&gt;0,Q310,I310)</f>
        <v>-371508926</v>
      </c>
      <c r="T310" s="125">
        <f t="shared" ca="1" si="191"/>
        <v>-371508926</v>
      </c>
    </row>
    <row r="311" spans="1:20">
      <c r="A311" s="60" t="s">
        <v>2403</v>
      </c>
      <c r="B311" s="231"/>
      <c r="C311" s="224"/>
      <c r="E311" s="1">
        <v>8</v>
      </c>
      <c r="F311" s="1">
        <f>F302</f>
        <v>9</v>
      </c>
      <c r="G311" s="27" t="str">
        <f ca="1">IF(LEFT(A311,F311)="0",INT(RAND()*9+1),LEFT(A311,F311))</f>
        <v>326049781</v>
      </c>
      <c r="H311" s="27" t="str">
        <f ca="1">IF(LEFT(G311,1)="0",INT(RAND()*9+1)&amp;RIGHT(G311,LEN(G311)-1),IF(VALUE(G311)=10,VALUE("1"&amp;RIGHT(G304)),G311))</f>
        <v>326049781</v>
      </c>
      <c r="I311" s="131">
        <f ca="1">IF(OR(C304=1,C304=7,C304=10,C304=11,C304=12,C304=14,C304=18,C304=20,C304=24,C304=27,C304=29,C304=31),H311*-1,H311*1)</f>
        <v>326049781</v>
      </c>
      <c r="J311" s="119">
        <f t="shared" ca="1" si="192"/>
        <v>-224673626</v>
      </c>
      <c r="K311" s="121">
        <f t="shared" ca="1" si="187"/>
        <v>326049781</v>
      </c>
      <c r="L311" s="34">
        <f t="shared" ca="1" si="188"/>
        <v>-1</v>
      </c>
      <c r="M311" s="34" t="str">
        <f t="shared" ca="1" si="189"/>
        <v/>
      </c>
      <c r="N311" s="34">
        <f t="shared" ca="1" si="190"/>
        <v>8</v>
      </c>
      <c r="O311" s="34">
        <f ca="1">SMALL(M304:M313,3)</f>
        <v>7</v>
      </c>
      <c r="P311" s="33">
        <f ca="1">LARGE(K304:K313,8)*-1</f>
        <v>-371508926</v>
      </c>
      <c r="Q311" s="33">
        <f ca="1">VLOOKUP(8,O304:P313,2,FALSE)</f>
        <v>604831259</v>
      </c>
      <c r="R311" s="33">
        <f ca="1">IF(L314&gt;0,Q311,I311)</f>
        <v>604831259</v>
      </c>
      <c r="T311" s="125">
        <f t="shared" ca="1" si="191"/>
        <v>604831259</v>
      </c>
    </row>
    <row r="312" spans="1:20">
      <c r="A312" s="60" t="s">
        <v>2404</v>
      </c>
      <c r="B312" s="231"/>
      <c r="C312" s="224"/>
      <c r="E312" s="1">
        <v>9</v>
      </c>
      <c r="F312" s="1">
        <f>F302</f>
        <v>9</v>
      </c>
      <c r="G312" s="27" t="str">
        <f t="shared" ca="1" si="186"/>
        <v>604831259</v>
      </c>
      <c r="H312" s="27" t="str">
        <f ca="1">IF(LEFT(G312,1)="0",INT(RAND()*9+1)&amp;RIGHT(G312,LEN(G312)-1),IF(VALUE(G312)=10,VALUE("1"&amp;RIGHT(G304)),G312))</f>
        <v>604831259</v>
      </c>
      <c r="I312" s="131">
        <f ca="1">IF(OR(C304=4,C304=5,C304=6,C304=8,C304=9,C304=12,C304=13,C304=15,C304=16,C304=18,C304=19,C304=21,C304=22,C304=25,C304=27,C304=28,C304=30,C304=32),H312*-1,H312*1)</f>
        <v>604831259</v>
      </c>
      <c r="J312" s="119">
        <f t="shared" ca="1" si="192"/>
        <v>380157633</v>
      </c>
      <c r="K312" s="121">
        <f t="shared" ca="1" si="187"/>
        <v>604831259</v>
      </c>
      <c r="L312" s="34">
        <f t="shared" ca="1" si="188"/>
        <v>1</v>
      </c>
      <c r="M312" s="34" t="str">
        <f t="shared" ca="1" si="189"/>
        <v/>
      </c>
      <c r="N312" s="34">
        <f t="shared" ca="1" si="190"/>
        <v>9</v>
      </c>
      <c r="O312" s="34">
        <f ca="1">SMALL(N304:N313,6)</f>
        <v>9</v>
      </c>
      <c r="P312" s="33">
        <f ca="1">LARGE(K304:K313,9)</f>
        <v>326049781</v>
      </c>
      <c r="Q312" s="33">
        <f ca="1">VLOOKUP(9,O304:P313,2,FALSE)</f>
        <v>326049781</v>
      </c>
      <c r="R312" s="33">
        <f ca="1">IF(L314&gt;0,Q312,I312)</f>
        <v>326049781</v>
      </c>
      <c r="T312" s="125">
        <f t="shared" ca="1" si="191"/>
        <v>326049781</v>
      </c>
    </row>
    <row r="313" spans="1:20">
      <c r="A313" s="60" t="s">
        <v>2405</v>
      </c>
      <c r="B313" s="231"/>
      <c r="C313" s="224"/>
      <c r="E313" s="1">
        <v>10</v>
      </c>
      <c r="F313" s="1">
        <f>F302</f>
        <v>9</v>
      </c>
      <c r="G313" s="27" t="str">
        <f t="shared" ca="1" si="186"/>
        <v>593720148</v>
      </c>
      <c r="H313" s="27" t="str">
        <f ca="1">IF(LEFT(G313,1)="0",INT(RAND()*9+1)&amp;RIGHT(G313,LEN(G313)-1),IF(VALUE(G313)=10,VALUE("1"&amp;RIGHT(G304)),G313))</f>
        <v>593720148</v>
      </c>
      <c r="I313" s="131">
        <f ca="1">IF(OR(C304=2,C304=3,C304=4,C304=10,C304=13,C304=17,C304=19,C304=20,C304=21,C304=23,C304=24,C304=26,C304&gt;=28),H313*-1,H313*1)</f>
        <v>-593720148</v>
      </c>
      <c r="J313" s="119">
        <f t="shared" ca="1" si="192"/>
        <v>-213562515</v>
      </c>
      <c r="K313" s="121">
        <f t="shared" ca="1" si="187"/>
        <v>593720148</v>
      </c>
      <c r="L313" s="34">
        <f t="shared" ca="1" si="188"/>
        <v>-1</v>
      </c>
      <c r="M313" s="34">
        <f t="shared" ca="1" si="189"/>
        <v>10</v>
      </c>
      <c r="N313" s="34" t="str">
        <f t="shared" ca="1" si="190"/>
        <v/>
      </c>
      <c r="O313" s="34">
        <f ca="1">SMALL(M304:M313,1)</f>
        <v>4</v>
      </c>
      <c r="P313" s="33">
        <f ca="1">LARGE(K304:K313,10)*-1</f>
        <v>-159386704</v>
      </c>
      <c r="Q313" s="33">
        <f ca="1">VLOOKUP(10,O304:P313,2,FALSE)</f>
        <v>-448275693</v>
      </c>
      <c r="R313" s="33">
        <f ca="1">IF(L314&gt;0,Q313,I313)</f>
        <v>-448275693</v>
      </c>
      <c r="T313" s="125">
        <f t="shared" ca="1" si="191"/>
        <v>-448275693</v>
      </c>
    </row>
    <row r="314" spans="1:20">
      <c r="A314" s="60"/>
      <c r="B314" s="231"/>
      <c r="C314" s="224"/>
      <c r="K314" s="121"/>
      <c r="L314" s="34">
        <f ca="1">COUNTIF(L304:L313,-1)</f>
        <v>4</v>
      </c>
      <c r="T314" s="125"/>
    </row>
    <row r="315" spans="1:20">
      <c r="A315" s="60"/>
      <c r="B315" s="231"/>
      <c r="C315" s="224"/>
      <c r="T315" s="125"/>
    </row>
    <row r="316" spans="1:20">
      <c r="A316" s="203" t="s">
        <v>395</v>
      </c>
      <c r="B316" s="231"/>
      <c r="C316" s="224"/>
      <c r="K316" s="121"/>
      <c r="T316" s="125"/>
    </row>
    <row r="317" spans="1:20">
      <c r="A317" s="60"/>
      <c r="B317" s="231"/>
      <c r="C317" s="224"/>
      <c r="F317" s="211">
        <v>9</v>
      </c>
      <c r="K317" s="121"/>
      <c r="T317" s="125"/>
    </row>
    <row r="318" spans="1:20">
      <c r="A318" s="60" t="s">
        <v>440</v>
      </c>
      <c r="B318" s="231" t="s">
        <v>441</v>
      </c>
      <c r="C318" s="224"/>
      <c r="E318" s="1" t="s">
        <v>396</v>
      </c>
      <c r="F318" s="1" t="s">
        <v>444</v>
      </c>
      <c r="G318" s="27" t="s">
        <v>337</v>
      </c>
      <c r="H318" s="27" t="s">
        <v>338</v>
      </c>
      <c r="J318" s="119" t="s">
        <v>1447</v>
      </c>
      <c r="K318" s="121"/>
      <c r="R318" s="33" t="s">
        <v>1449</v>
      </c>
      <c r="S318" s="27"/>
      <c r="T318" s="125"/>
    </row>
    <row r="319" spans="1:20">
      <c r="A319" s="60" t="s">
        <v>2406</v>
      </c>
      <c r="B319" s="231"/>
      <c r="C319" s="224">
        <v>0</v>
      </c>
      <c r="E319" s="1">
        <v>1</v>
      </c>
      <c r="F319" s="1">
        <f>F317</f>
        <v>9</v>
      </c>
      <c r="G319" s="27" t="str">
        <f ca="1">IF(RIGHT(A319,F319)="0",INT(RAND()*9+1),RIGHT(A319,F319))</f>
        <v>693051728</v>
      </c>
      <c r="H319" s="27" t="str">
        <f ca="1">IF(LEFT(G319,1)="0",LEFT(G325,1)&amp;RIGHT(G319,LEN(G319)-1),IF(VALUE(G319)=10,VALUE("1"&amp;RIGHT(G325)),G319))</f>
        <v>693051728</v>
      </c>
      <c r="I319" s="131">
        <f ca="1">H319*1</f>
        <v>693051728</v>
      </c>
      <c r="J319" s="119">
        <f ca="1">I319</f>
        <v>693051728</v>
      </c>
      <c r="K319" s="121">
        <f ca="1">ABS(I319)</f>
        <v>693051728</v>
      </c>
      <c r="L319" s="34">
        <f ca="1">IF(J319&lt;0,-1,1)</f>
        <v>1</v>
      </c>
      <c r="M319" s="34" t="str">
        <f ca="1">IF(I319&lt;0,E319,"")</f>
        <v/>
      </c>
      <c r="N319" s="34">
        <f ca="1">IF(I319&gt;0,E319,"")</f>
        <v>1</v>
      </c>
      <c r="O319" s="34">
        <f ca="1">SMALL(N319:N328,2)</f>
        <v>2</v>
      </c>
      <c r="P319" s="33">
        <f ca="1">LARGE(K319:K328,1)</f>
        <v>815273940</v>
      </c>
      <c r="Q319" s="33">
        <f ca="1">VLOOKUP(1,O319:P328,2,FALSE)</f>
        <v>704162839</v>
      </c>
      <c r="R319" s="33">
        <f ca="1">IF(L329&gt;0,Q319,I319)</f>
        <v>693051728</v>
      </c>
      <c r="T319" s="125">
        <f ca="1">IF(OR($E$1=1,$E$1=1.5),R319,K319)</f>
        <v>693051728</v>
      </c>
    </row>
    <row r="320" spans="1:20">
      <c r="A320" s="60" t="s">
        <v>2407</v>
      </c>
      <c r="B320" s="231"/>
      <c r="C320" s="224"/>
      <c r="E320" s="1">
        <v>2</v>
      </c>
      <c r="F320" s="1">
        <f>F317</f>
        <v>9</v>
      </c>
      <c r="G320" s="27" t="str">
        <f t="shared" ref="G320:G327" ca="1" si="193">IF(RIGHT(A320,F320)="0",INT(RAND()*9+1),RIGHT(A320,F320))</f>
        <v>259617384</v>
      </c>
      <c r="H320" s="27" t="str">
        <f ca="1">IF(LEFT(G320,1)="0",LEFT(G325,1)&amp;RIGHT(G320,LEN(G320)-1),IF(VALUE(G320)=10,VALUE("1"&amp;RIGHT(G325)),G320))</f>
        <v>259617384</v>
      </c>
      <c r="I320" s="131">
        <f ca="1">H320*1</f>
        <v>259617384</v>
      </c>
      <c r="J320" s="119">
        <f ca="1">J319+I320</f>
        <v>952669112</v>
      </c>
      <c r="K320" s="121">
        <f t="shared" ref="K320:K328" ca="1" si="194">ABS(I320)</f>
        <v>259617384</v>
      </c>
      <c r="L320" s="34">
        <f t="shared" ref="L320:L328" ca="1" si="195">IF(J320&lt;0,-1,1)</f>
        <v>1</v>
      </c>
      <c r="M320" s="34" t="str">
        <f t="shared" ref="M320:M328" ca="1" si="196">IF(I320&lt;0,E320,"")</f>
        <v/>
      </c>
      <c r="N320" s="34">
        <f t="shared" ref="N320:N328" ca="1" si="197">IF(I320&gt;0,E320,"")</f>
        <v>2</v>
      </c>
      <c r="O320" s="34">
        <f ca="1">SMALL(N319:N328,3)</f>
        <v>3</v>
      </c>
      <c r="P320" s="33">
        <f ca="1">LARGE(K319:K328,2)</f>
        <v>792638405</v>
      </c>
      <c r="Q320" s="33">
        <f ca="1">VLOOKUP(2,O319:P328,2,FALSE)</f>
        <v>815273940</v>
      </c>
      <c r="R320" s="33">
        <f ca="1">IF(L329&gt;0,Q320,I320)</f>
        <v>259617384</v>
      </c>
      <c r="T320" s="125">
        <f t="shared" ref="T320:T328" ca="1" si="198">IF(OR($E$1=1,$E$1=1.5),R320,K320)</f>
        <v>259617384</v>
      </c>
    </row>
    <row r="321" spans="1:44">
      <c r="A321" s="60" t="s">
        <v>2408</v>
      </c>
      <c r="B321" s="231"/>
      <c r="C321" s="224"/>
      <c r="E321" s="1">
        <v>3</v>
      </c>
      <c r="F321" s="1">
        <f>F317</f>
        <v>9</v>
      </c>
      <c r="G321" s="27" t="str">
        <f t="shared" ca="1" si="193"/>
        <v>037495162</v>
      </c>
      <c r="H321" s="27" t="str">
        <f ca="1">IF(LEFT(G321,1)="0",LEFT(G325,1)&amp;RIGHT(G321,LEN(G321)-1),IF(VALUE(G321)=10,VALUE("1"&amp;RIGHT(G325)),G321))</f>
        <v>537495162</v>
      </c>
      <c r="I321" s="131">
        <f ca="1">IF(AND(C319&gt;=1,C319&lt;=5),H321*-1,H321*1)</f>
        <v>537495162</v>
      </c>
      <c r="J321" s="119">
        <f t="shared" ref="J321:J328" ca="1" si="199">J320+I321</f>
        <v>1490164274</v>
      </c>
      <c r="K321" s="121">
        <f t="shared" ca="1" si="194"/>
        <v>537495162</v>
      </c>
      <c r="L321" s="34">
        <f t="shared" ca="1" si="195"/>
        <v>1</v>
      </c>
      <c r="M321" s="34" t="str">
        <f t="shared" ca="1" si="196"/>
        <v/>
      </c>
      <c r="N321" s="34">
        <f t="shared" ca="1" si="197"/>
        <v>3</v>
      </c>
      <c r="O321" s="34">
        <f ca="1">SMALL(N319:N328,1)</f>
        <v>1</v>
      </c>
      <c r="P321" s="33">
        <f ca="1">LARGE(K319:K328,3)</f>
        <v>704162839</v>
      </c>
      <c r="Q321" s="33">
        <f ca="1">VLOOKUP(3,O319:P328,2,FALSE)</f>
        <v>792638405</v>
      </c>
      <c r="R321" s="33">
        <f ca="1">IF(L329&gt;0,Q321,I321)</f>
        <v>537495162</v>
      </c>
      <c r="T321" s="125">
        <f t="shared" ca="1" si="198"/>
        <v>537495162</v>
      </c>
    </row>
    <row r="322" spans="1:44">
      <c r="A322" s="60" t="s">
        <v>2409</v>
      </c>
      <c r="B322" s="231"/>
      <c r="C322" s="224"/>
      <c r="E322" s="1">
        <v>4</v>
      </c>
      <c r="F322" s="1">
        <f>F317</f>
        <v>9</v>
      </c>
      <c r="G322" s="27" t="str">
        <f t="shared" ca="1" si="193"/>
        <v>471839506</v>
      </c>
      <c r="H322" s="27" t="str">
        <f ca="1">IF(LEFT(G322,1)="0",LEFT(G325,1)&amp;RIGHT(G322,LEN(G322)-1),IF(VALUE(G322)=10,VALUE("1"&amp;RIGHT(G325)),G322))</f>
        <v>471839506</v>
      </c>
      <c r="I322" s="131">
        <f ca="1">IF(C319&gt;=4,H322*-1,H322*1)</f>
        <v>471839506</v>
      </c>
      <c r="J322" s="119">
        <f t="shared" ca="1" si="199"/>
        <v>1962003780</v>
      </c>
      <c r="K322" s="121">
        <f t="shared" ca="1" si="194"/>
        <v>471839506</v>
      </c>
      <c r="L322" s="34">
        <f t="shared" ca="1" si="195"/>
        <v>1</v>
      </c>
      <c r="M322" s="34" t="str">
        <f t="shared" ca="1" si="196"/>
        <v/>
      </c>
      <c r="N322" s="34">
        <f t="shared" ca="1" si="197"/>
        <v>4</v>
      </c>
      <c r="O322" s="34">
        <f ca="1">SMALL(N319:N328,5)</f>
        <v>5</v>
      </c>
      <c r="P322" s="33">
        <f ca="1">LARGE(K319:K328,4)</f>
        <v>693051728</v>
      </c>
      <c r="Q322" s="33">
        <f ca="1">VLOOKUP(4,O319:P328,2,FALSE)</f>
        <v>582940617</v>
      </c>
      <c r="R322" s="33">
        <f ca="1">IF(L329&gt;0,Q322,I322)</f>
        <v>471839506</v>
      </c>
      <c r="T322" s="125">
        <f t="shared" ca="1" si="198"/>
        <v>471839506</v>
      </c>
    </row>
    <row r="323" spans="1:44">
      <c r="A323" s="60" t="s">
        <v>2410</v>
      </c>
      <c r="B323" s="231"/>
      <c r="C323" s="224"/>
      <c r="E323" s="1">
        <v>5</v>
      </c>
      <c r="F323" s="1">
        <f>F317</f>
        <v>9</v>
      </c>
      <c r="G323" s="27" t="str">
        <f t="shared" ca="1" si="193"/>
        <v>148506273</v>
      </c>
      <c r="H323" s="27" t="str">
        <f ca="1">IF(LEFT(G323,1)="0",LEFT(G319,1)&amp;RIGHT(G323,LEN(G323)-1),IF(VALUE(G323)=10,VALUE("1"&amp;RIGHT(G319)),G323))</f>
        <v>148506273</v>
      </c>
      <c r="I323" s="131">
        <f ca="1">IF(OR(C319=1,C319=2,C319=7),H323*-1,H323*1)</f>
        <v>148506273</v>
      </c>
      <c r="J323" s="119">
        <f t="shared" ca="1" si="199"/>
        <v>2110510053</v>
      </c>
      <c r="K323" s="121">
        <f t="shared" ca="1" si="194"/>
        <v>148506273</v>
      </c>
      <c r="L323" s="34">
        <f t="shared" ca="1" si="195"/>
        <v>1</v>
      </c>
      <c r="M323" s="34" t="str">
        <f t="shared" ca="1" si="196"/>
        <v/>
      </c>
      <c r="N323" s="34">
        <f t="shared" ca="1" si="197"/>
        <v>5</v>
      </c>
      <c r="O323" s="34">
        <f ca="1">SMALL(N319:N328,4)</f>
        <v>4</v>
      </c>
      <c r="P323" s="33">
        <f ca="1">LARGE(K319:K328,5)</f>
        <v>582940617</v>
      </c>
      <c r="Q323" s="33">
        <f ca="1">VLOOKUP(5,O319:P328,2,FALSE)</f>
        <v>693051728</v>
      </c>
      <c r="R323" s="33">
        <f ca="1">IF(L329&gt;0,Q323,I323)</f>
        <v>148506273</v>
      </c>
      <c r="T323" s="125">
        <f t="shared" ca="1" si="198"/>
        <v>148506273</v>
      </c>
    </row>
    <row r="324" spans="1:44">
      <c r="A324" s="60" t="s">
        <v>2411</v>
      </c>
      <c r="B324" s="231"/>
      <c r="C324" s="224"/>
      <c r="E324" s="1">
        <v>6</v>
      </c>
      <c r="F324" s="1">
        <f>F317</f>
        <v>9</v>
      </c>
      <c r="G324" s="27" t="str">
        <f t="shared" ca="1" si="193"/>
        <v>360728495</v>
      </c>
      <c r="H324" s="27" t="str">
        <f ca="1">IF(LEFT(G324,1)="0",LEFT(G319,1)&amp;RIGHT(G324,LEN(G324)-1),IF(VALUE(G324)=10,VALUE("1"&amp;RIGHT(G319)),G324))</f>
        <v>360728495</v>
      </c>
      <c r="I324" s="131">
        <f ca="1">IF(OR(C319=2,C319=3,C319=4,,C319=6),H324*-1,H324*1)</f>
        <v>360728495</v>
      </c>
      <c r="J324" s="119">
        <f t="shared" ca="1" si="199"/>
        <v>2471238548</v>
      </c>
      <c r="K324" s="121">
        <f t="shared" ca="1" si="194"/>
        <v>360728495</v>
      </c>
      <c r="L324" s="34">
        <f t="shared" ca="1" si="195"/>
        <v>1</v>
      </c>
      <c r="M324" s="34" t="str">
        <f t="shared" ca="1" si="196"/>
        <v/>
      </c>
      <c r="N324" s="34">
        <f t="shared" ca="1" si="197"/>
        <v>6</v>
      </c>
      <c r="O324" s="34" t="e">
        <f ca="1">SMALL(M319:M328,2)</f>
        <v>#NUM!</v>
      </c>
      <c r="P324" s="33">
        <f ca="1">LARGE(K319:K328,6)*-1</f>
        <v>-537495162</v>
      </c>
      <c r="Q324" s="33">
        <f ca="1">VLOOKUP(6,O319:P328,2,FALSE)</f>
        <v>259617384</v>
      </c>
      <c r="R324" s="33">
        <f ca="1">IF(L329&gt;0,Q324,I324)</f>
        <v>360728495</v>
      </c>
      <c r="T324" s="125">
        <f t="shared" ca="1" si="198"/>
        <v>360728495</v>
      </c>
    </row>
    <row r="325" spans="1:44">
      <c r="A325" s="60" t="s">
        <v>2412</v>
      </c>
      <c r="B325" s="231"/>
      <c r="C325" s="224"/>
      <c r="E325" s="1">
        <v>7</v>
      </c>
      <c r="F325" s="1">
        <f>F317</f>
        <v>9</v>
      </c>
      <c r="G325" s="27" t="str">
        <f t="shared" ca="1" si="193"/>
        <v>582940617</v>
      </c>
      <c r="H325" s="27" t="str">
        <f ca="1">IF(LEFT(G325,1)="0",LEFT(G319,1)&amp;RIGHT(G325,LEN(G325)-1),IF(VALUE(G325)=10,VALUE("1"&amp;RIGHT(G319)),G325))</f>
        <v>582940617</v>
      </c>
      <c r="I325" s="131">
        <f ca="1">IF(OR(C319=1,C319=3,C319&gt;=5),H325*-1,H325*1)</f>
        <v>582940617</v>
      </c>
      <c r="J325" s="119">
        <f t="shared" ca="1" si="199"/>
        <v>3054179165</v>
      </c>
      <c r="K325" s="121">
        <f t="shared" ca="1" si="194"/>
        <v>582940617</v>
      </c>
      <c r="L325" s="34">
        <f t="shared" ca="1" si="195"/>
        <v>1</v>
      </c>
      <c r="M325" s="34" t="str">
        <f t="shared" ca="1" si="196"/>
        <v/>
      </c>
      <c r="N325" s="34">
        <f t="shared" ca="1" si="197"/>
        <v>7</v>
      </c>
      <c r="O325" s="34" t="e">
        <f ca="1">SMALL(M319:M328,4)</f>
        <v>#NUM!</v>
      </c>
      <c r="P325" s="33">
        <f ca="1">LARGE(K319:K328,7)*-1</f>
        <v>-471839506</v>
      </c>
      <c r="Q325" s="33" t="e">
        <f ca="1">VLOOKUP(7,O319:P328,2,FALSE)</f>
        <v>#N/A</v>
      </c>
      <c r="R325" s="33">
        <f ca="1">IF(L329&gt;0,Q325,I325)</f>
        <v>582940617</v>
      </c>
      <c r="T325" s="125">
        <f t="shared" ca="1" si="198"/>
        <v>582940617</v>
      </c>
    </row>
    <row r="326" spans="1:44">
      <c r="A326" s="60" t="s">
        <v>2413</v>
      </c>
      <c r="B326" s="231"/>
      <c r="C326" s="224"/>
      <c r="E326" s="1">
        <v>8</v>
      </c>
      <c r="F326" s="1">
        <f>F317</f>
        <v>9</v>
      </c>
      <c r="G326" s="27" t="str">
        <f t="shared" ca="1" si="193"/>
        <v>704162839</v>
      </c>
      <c r="H326" s="27" t="str">
        <f ca="1">IF(LEFT(G326,1)="0",INT(RAND()*9+1)&amp;RIGHT(G326,LEN(G326)-1),IF(VALUE(G326)=10,VALUE("1"&amp;RIGHT(G319)),G326))</f>
        <v>704162839</v>
      </c>
      <c r="I326" s="131">
        <f ca="1">H326*1</f>
        <v>704162839</v>
      </c>
      <c r="J326" s="119">
        <f t="shared" ca="1" si="199"/>
        <v>3758342004</v>
      </c>
      <c r="K326" s="121">
        <f t="shared" ca="1" si="194"/>
        <v>704162839</v>
      </c>
      <c r="L326" s="34">
        <f t="shared" ca="1" si="195"/>
        <v>1</v>
      </c>
      <c r="M326" s="34" t="str">
        <f t="shared" ca="1" si="196"/>
        <v/>
      </c>
      <c r="N326" s="34">
        <f t="shared" ca="1" si="197"/>
        <v>8</v>
      </c>
      <c r="O326" s="34" t="e">
        <f ca="1">SMALL(M319:M328,3)</f>
        <v>#NUM!</v>
      </c>
      <c r="P326" s="33">
        <f ca="1">LARGE(K319:K328,8)*-1</f>
        <v>-360728495</v>
      </c>
      <c r="Q326" s="33" t="e">
        <f ca="1">VLOOKUP(8,O319:P328,2,FALSE)</f>
        <v>#N/A</v>
      </c>
      <c r="R326" s="33">
        <f ca="1">IF(L329&gt;0,Q326,I326)</f>
        <v>704162839</v>
      </c>
      <c r="T326" s="125">
        <f t="shared" ca="1" si="198"/>
        <v>704162839</v>
      </c>
    </row>
    <row r="327" spans="1:44">
      <c r="A327" s="60" t="s">
        <v>2414</v>
      </c>
      <c r="B327" s="231"/>
      <c r="C327" s="224"/>
      <c r="E327" s="1">
        <v>9</v>
      </c>
      <c r="F327" s="1">
        <f>F317</f>
        <v>9</v>
      </c>
      <c r="G327" s="27" t="str">
        <f t="shared" ca="1" si="193"/>
        <v>815273940</v>
      </c>
      <c r="H327" s="27" t="str">
        <f ca="1">IF(LEFT(G327,1)="0",INT(RAND()*9+1)&amp;RIGHT(G327,LEN(G327)-1),IF(VALUE(G327)=10,VALUE("1"&amp;RIGHT(G319)),G327))</f>
        <v>815273940</v>
      </c>
      <c r="I327" s="131">
        <f ca="1">H327*1</f>
        <v>815273940</v>
      </c>
      <c r="J327" s="119">
        <f t="shared" ca="1" si="199"/>
        <v>4573615944</v>
      </c>
      <c r="K327" s="121">
        <f t="shared" ca="1" si="194"/>
        <v>815273940</v>
      </c>
      <c r="L327" s="34">
        <f t="shared" ca="1" si="195"/>
        <v>1</v>
      </c>
      <c r="M327" s="34" t="str">
        <f t="shared" ca="1" si="196"/>
        <v/>
      </c>
      <c r="N327" s="34">
        <f t="shared" ca="1" si="197"/>
        <v>9</v>
      </c>
      <c r="O327" s="34">
        <f ca="1">SMALL(N319:N328,6)</f>
        <v>6</v>
      </c>
      <c r="P327" s="33">
        <f ca="1">LARGE(K319:K328,9)</f>
        <v>259617384</v>
      </c>
      <c r="Q327" s="33" t="e">
        <f ca="1">VLOOKUP(9,O319:P328,2,FALSE)</f>
        <v>#N/A</v>
      </c>
      <c r="R327" s="33">
        <f ca="1">IF(L329&gt;0,Q327,I327)</f>
        <v>815273940</v>
      </c>
      <c r="T327" s="125">
        <f t="shared" ca="1" si="198"/>
        <v>815273940</v>
      </c>
    </row>
    <row r="328" spans="1:44">
      <c r="A328" s="60" t="s">
        <v>2415</v>
      </c>
      <c r="B328" s="231"/>
      <c r="C328" s="224"/>
      <c r="E328" s="1">
        <v>10</v>
      </c>
      <c r="F328" s="1">
        <f>F317</f>
        <v>9</v>
      </c>
      <c r="G328" s="27" t="str">
        <f ca="1">IF(LEFT(A328,F328)="0",INT(RAND()*9+1),LEFT(A328,F328))</f>
        <v>792638405</v>
      </c>
      <c r="H328" s="27" t="str">
        <f ca="1">IF(LEFT(G328,1)="0",INT(RAND()*9+1)&amp;RIGHT(G328,LEN(G328)-1),IF(VALUE(G328)=10,VALUE("1"&amp;RIGHT(G319)),G328))</f>
        <v>792638405</v>
      </c>
      <c r="I328" s="131">
        <f ca="1">H328*1</f>
        <v>792638405</v>
      </c>
      <c r="J328" s="119">
        <f t="shared" ca="1" si="199"/>
        <v>5366254349</v>
      </c>
      <c r="K328" s="121">
        <f t="shared" ca="1" si="194"/>
        <v>792638405</v>
      </c>
      <c r="L328" s="34">
        <f t="shared" ca="1" si="195"/>
        <v>1</v>
      </c>
      <c r="M328" s="34" t="str">
        <f t="shared" ca="1" si="196"/>
        <v/>
      </c>
      <c r="N328" s="34">
        <f t="shared" ca="1" si="197"/>
        <v>10</v>
      </c>
      <c r="O328" s="34" t="e">
        <f ca="1">SMALL(M319:M328,1)</f>
        <v>#NUM!</v>
      </c>
      <c r="P328" s="33">
        <f ca="1">LARGE(K319:K328,10)*-1</f>
        <v>-148506273</v>
      </c>
      <c r="Q328" s="33" t="e">
        <f ca="1">VLOOKUP(10,O319:P328,2,FALSE)</f>
        <v>#N/A</v>
      </c>
      <c r="R328" s="33">
        <f ca="1">IF(L329&gt;0,Q328,I328)</f>
        <v>792638405</v>
      </c>
      <c r="T328" s="125">
        <f t="shared" ca="1" si="198"/>
        <v>792638405</v>
      </c>
    </row>
    <row r="329" spans="1:44">
      <c r="A329" s="60"/>
      <c r="B329" s="231"/>
      <c r="C329" s="224"/>
      <c r="K329" s="121"/>
      <c r="L329" s="34">
        <f ca="1">COUNTIF(L319:L328,-1)</f>
        <v>0</v>
      </c>
      <c r="T329" s="125"/>
    </row>
    <row r="330" spans="1:44">
      <c r="A330" s="60"/>
      <c r="B330" s="231"/>
      <c r="C330" s="224"/>
      <c r="T330" s="125"/>
    </row>
    <row r="331" spans="1:44">
      <c r="A331" s="203" t="s">
        <v>397</v>
      </c>
      <c r="B331" s="231"/>
      <c r="C331" s="224"/>
      <c r="K331" s="121"/>
      <c r="T331" s="125"/>
    </row>
    <row r="332" spans="1:44">
      <c r="A332" s="60"/>
      <c r="B332" s="231"/>
      <c r="C332" s="224"/>
      <c r="F332" s="211">
        <v>10</v>
      </c>
      <c r="K332" s="121"/>
      <c r="T332" s="125"/>
    </row>
    <row r="333" spans="1:44">
      <c r="A333" s="60" t="s">
        <v>440</v>
      </c>
      <c r="B333" s="231" t="s">
        <v>441</v>
      </c>
      <c r="C333" s="224"/>
      <c r="D333" s="127" t="s">
        <v>1823</v>
      </c>
      <c r="E333" s="1" t="s">
        <v>396</v>
      </c>
      <c r="F333" s="1" t="s">
        <v>444</v>
      </c>
      <c r="G333" s="27" t="s">
        <v>337</v>
      </c>
      <c r="H333" s="27" t="s">
        <v>338</v>
      </c>
      <c r="J333" s="119" t="s">
        <v>1447</v>
      </c>
      <c r="K333" s="121"/>
      <c r="R333" s="33" t="s">
        <v>1449</v>
      </c>
      <c r="S333" s="27"/>
      <c r="T333" s="125"/>
      <c r="Z333" s="1" t="s">
        <v>1824</v>
      </c>
      <c r="AA333" s="33"/>
      <c r="AR333" s="1"/>
    </row>
    <row r="334" spans="1:44">
      <c r="A334" s="60" t="s">
        <v>2416</v>
      </c>
      <c r="B334" s="231"/>
      <c r="C334" s="126">
        <f ca="1">IF(OR(C94=C335,C124=C335,C154=C335,C184=C335,C214=C335,C244=C335,C274=C335,C304=C335),INT(RAND()*32)+1,C335)</f>
        <v>31</v>
      </c>
      <c r="D334" s="311">
        <f ca="1">INT(RAND()*2)</f>
        <v>0</v>
      </c>
      <c r="E334" s="1">
        <v>1</v>
      </c>
      <c r="F334" s="1">
        <f>F332</f>
        <v>10</v>
      </c>
      <c r="G334" s="27" t="str">
        <f ca="1">IF(RIGHT(A334,F334)="0",INT(RAND()*9+1),RIGHT(A334,F334))</f>
        <v>4352610987</v>
      </c>
      <c r="H334" s="27" t="str">
        <f ca="1">IF(LEFT(G334,1)="0",LEFT(G340,1)&amp;RIGHT(G334,LEN(G334)-1),IF(VALUE(G334)=10,VALUE("1"&amp;RIGHT(G340)),G334))</f>
        <v>4352610987</v>
      </c>
      <c r="I334" s="131">
        <f ca="1">H334*1</f>
        <v>4352610987</v>
      </c>
      <c r="J334" s="119">
        <f ca="1">I334</f>
        <v>4352610987</v>
      </c>
      <c r="K334" s="121">
        <f ca="1">ABS(I334)</f>
        <v>4352610987</v>
      </c>
      <c r="L334" s="34">
        <f ca="1">IF(J334&lt;0,-1,1)</f>
        <v>1</v>
      </c>
      <c r="M334" s="34" t="str">
        <f ca="1">IF(I334&lt;0,E334,"")</f>
        <v/>
      </c>
      <c r="N334" s="34">
        <f ca="1">IF(I334&gt;0,E334,"")</f>
        <v>1</v>
      </c>
      <c r="O334" s="34">
        <f ca="1">SMALL(N334:N343,2)</f>
        <v>2</v>
      </c>
      <c r="P334" s="33">
        <f ca="1">LARGE(K334:K343,1)</f>
        <v>9807165432</v>
      </c>
      <c r="Q334" s="33">
        <f ca="1">VLOOKUP(1,O334:P343,2,FALSE)</f>
        <v>7685943210</v>
      </c>
      <c r="R334" s="33">
        <f ca="1">IF(L344&gt;0,Q334,I334)</f>
        <v>4352610987</v>
      </c>
      <c r="T334" s="125">
        <f ca="1">IF(AND(C334&gt;=1,D334=0),R334,IF(D334=1,Z334,K334))</f>
        <v>4352610987</v>
      </c>
      <c r="V334" s="1" t="str">
        <f ca="1">IF(I334&lt;0,E334,"")</f>
        <v/>
      </c>
      <c r="W334" s="1">
        <f ca="1">IF(I334&gt;0,E334,"")</f>
        <v>1</v>
      </c>
      <c r="X334" s="1">
        <f ca="1">SMALL(V334:V343,2)</f>
        <v>7</v>
      </c>
      <c r="Y334" s="313">
        <f ca="1">LARGE(K334:K343,1)*-1</f>
        <v>-9807165432</v>
      </c>
      <c r="Z334" s="313">
        <f ca="1">VLOOKUP(1,X334:Y343,2,FALSE)</f>
        <v>3241509876</v>
      </c>
      <c r="AA334" s="313"/>
      <c r="AR334" s="1"/>
    </row>
    <row r="335" spans="1:44">
      <c r="A335" s="60" t="s">
        <v>2417</v>
      </c>
      <c r="B335" s="231"/>
      <c r="C335" s="224">
        <f ca="1">INT(RAND()*32)+1</f>
        <v>27</v>
      </c>
      <c r="E335" s="1">
        <v>2</v>
      </c>
      <c r="F335" s="1">
        <f>F332</f>
        <v>10</v>
      </c>
      <c r="G335" s="27" t="str">
        <f t="shared" ref="G335:G343" ca="1" si="200">IF(RIGHT(A335,F335)="0",INT(RAND()*9+1),RIGHT(A335,F335))</f>
        <v>7685943210</v>
      </c>
      <c r="H335" s="27" t="str">
        <f ca="1">IF(LEFT(G335,1)="0",LEFT(G340,1)&amp;RIGHT(G335,LEN(G335)-1),IF(VALUE(G335)=10,VALUE("1"&amp;RIGHT(G340)),G335))</f>
        <v>7685943210</v>
      </c>
      <c r="I335" s="131">
        <f ca="1">IF(C334&lt;=6,H335*-1,H335*1)</f>
        <v>7685943210</v>
      </c>
      <c r="J335" s="119">
        <f ca="1">J334+I335</f>
        <v>12038554197</v>
      </c>
      <c r="K335" s="121">
        <f t="shared" ref="K335:K343" ca="1" si="201">ABS(I335)</f>
        <v>7685943210</v>
      </c>
      <c r="L335" s="34">
        <f t="shared" ref="L335:L343" ca="1" si="202">IF(J335&lt;0,-1,1)</f>
        <v>1</v>
      </c>
      <c r="M335" s="34" t="str">
        <f t="shared" ref="M335:M343" ca="1" si="203">IF(I335&lt;0,E335,"")</f>
        <v/>
      </c>
      <c r="N335" s="34">
        <f t="shared" ref="N335:N343" ca="1" si="204">IF(I335&gt;0,E335,"")</f>
        <v>2</v>
      </c>
      <c r="O335" s="34">
        <f ca="1">SMALL(N334:N343,3)</f>
        <v>3</v>
      </c>
      <c r="P335" s="33">
        <f ca="1">LARGE(K334:K343,2)</f>
        <v>8796054321</v>
      </c>
      <c r="Q335" s="33">
        <f ca="1">VLOOKUP(2,O334:P343,2,FALSE)</f>
        <v>9807165432</v>
      </c>
      <c r="R335" s="33">
        <f ca="1">IF(L344&gt;0,Q335,I335)</f>
        <v>7685943210</v>
      </c>
      <c r="T335" s="125">
        <f ca="1">IF(AND(C334&gt;=1,D334=0),R335,IF(D334=1,Z335,K335))</f>
        <v>7685943210</v>
      </c>
      <c r="V335" s="1" t="str">
        <f t="shared" ref="V335:V343" ca="1" si="205">IF(I335&lt;0,E335,"")</f>
        <v/>
      </c>
      <c r="W335" s="1">
        <f t="shared" ref="W335:W344" ca="1" si="206">IF(I335&gt;0,E335,"")</f>
        <v>2</v>
      </c>
      <c r="X335" s="1">
        <f ca="1">SMALL(V334:V343,3)</f>
        <v>8</v>
      </c>
      <c r="Y335" s="313">
        <f ca="1">LARGE(K334:K343,2)*-1</f>
        <v>-8796054321</v>
      </c>
      <c r="Z335" s="313">
        <f ca="1">VLOOKUP(2,X334:Y343,2,FALSE)</f>
        <v>7685943210</v>
      </c>
      <c r="AA335" s="313"/>
      <c r="AR335" s="1"/>
    </row>
    <row r="336" spans="1:44">
      <c r="A336" s="60" t="s">
        <v>2418</v>
      </c>
      <c r="B336" s="231"/>
      <c r="C336" s="224"/>
      <c r="E336" s="1">
        <v>3</v>
      </c>
      <c r="F336" s="1">
        <f>F332</f>
        <v>10</v>
      </c>
      <c r="G336" s="27" t="str">
        <f t="shared" ca="1" si="200"/>
        <v>3241509876</v>
      </c>
      <c r="H336" s="27" t="str">
        <f ca="1">IF(LEFT(G336,1)="0",LEFT(G340,1)&amp;RIGHT(G336,LEN(G336)-1),IF(VALUE(G336)=10,VALUE("1"&amp;RIGHT(G340)),G336))</f>
        <v>3241509876</v>
      </c>
      <c r="I336" s="131">
        <f ca="1">IF(AND(C334&gt;=6,C334&lt;=21),H336*-1,H336*1)</f>
        <v>3241509876</v>
      </c>
      <c r="J336" s="119">
        <f t="shared" ref="J336:J343" ca="1" si="207">J335+I336</f>
        <v>15280064073</v>
      </c>
      <c r="K336" s="121">
        <f t="shared" ca="1" si="201"/>
        <v>3241509876</v>
      </c>
      <c r="L336" s="34">
        <f t="shared" ca="1" si="202"/>
        <v>1</v>
      </c>
      <c r="M336" s="34" t="str">
        <f t="shared" ca="1" si="203"/>
        <v/>
      </c>
      <c r="N336" s="34">
        <f t="shared" ca="1" si="204"/>
        <v>3</v>
      </c>
      <c r="O336" s="34">
        <f ca="1">SMALL(N334:N343,1)</f>
        <v>1</v>
      </c>
      <c r="P336" s="33">
        <f ca="1">LARGE(K334:K343,3)</f>
        <v>7685943210</v>
      </c>
      <c r="Q336" s="33">
        <f ca="1">VLOOKUP(3,O334:P343,2,FALSE)</f>
        <v>8796054321</v>
      </c>
      <c r="R336" s="33">
        <f ca="1">IF(L344&gt;0,Q336,I336)</f>
        <v>3241509876</v>
      </c>
      <c r="T336" s="125">
        <f ca="1">IF(AND(C334&gt;=1,D334=0),R336,IF(D334=1,Z336,K336))</f>
        <v>3241509876</v>
      </c>
      <c r="V336" s="1" t="str">
        <f t="shared" ca="1" si="205"/>
        <v/>
      </c>
      <c r="W336" s="1">
        <f t="shared" ca="1" si="206"/>
        <v>3</v>
      </c>
      <c r="X336" s="1">
        <f ca="1">SMALL(W334:W343,2)</f>
        <v>2</v>
      </c>
      <c r="Y336" s="313">
        <f ca="1">LARGE(K334:K343,3)</f>
        <v>7685943210</v>
      </c>
      <c r="Z336" s="313">
        <f ca="1">VLOOKUP(3,X334:Y343,2,FALSE)</f>
        <v>1029387654</v>
      </c>
      <c r="AA336" s="313"/>
      <c r="AR336" s="1"/>
    </row>
    <row r="337" spans="1:44">
      <c r="A337" s="60" t="s">
        <v>2419</v>
      </c>
      <c r="B337" s="231"/>
      <c r="C337" s="224"/>
      <c r="E337" s="1">
        <v>4</v>
      </c>
      <c r="F337" s="1">
        <f>F332</f>
        <v>10</v>
      </c>
      <c r="G337" s="27" t="str">
        <f t="shared" ca="1" si="200"/>
        <v>0918276543</v>
      </c>
      <c r="H337" s="27" t="str">
        <f ca="1">IF(LEFT(G337,1)="0",LEFT(G340,1)&amp;RIGHT(G337,LEN(G337)-1),IF(VALUE(G337)=10,VALUE("1"&amp;RIGHT(G340)),G337))</f>
        <v>6918276543</v>
      </c>
      <c r="I337" s="131">
        <f ca="1">IF(OR(C334=7,C334=8,C334=9,C334=10,C334=22,C334=23,C334=24,C334=25,C334=26,C334=27,C334=28,C334=29,C334=30),H337*-1,H337*1)</f>
        <v>6918276543</v>
      </c>
      <c r="J337" s="119">
        <f t="shared" ca="1" si="207"/>
        <v>22198340616</v>
      </c>
      <c r="K337" s="121">
        <f t="shared" ca="1" si="201"/>
        <v>6918276543</v>
      </c>
      <c r="L337" s="34">
        <f t="shared" ca="1" si="202"/>
        <v>1</v>
      </c>
      <c r="M337" s="34" t="str">
        <f t="shared" ca="1" si="203"/>
        <v/>
      </c>
      <c r="N337" s="34">
        <f t="shared" ca="1" si="204"/>
        <v>4</v>
      </c>
      <c r="O337" s="34">
        <f ca="1">SMALL(N334:N343,5)</f>
        <v>6</v>
      </c>
      <c r="P337" s="33">
        <f ca="1">LARGE(K334:K343,4)</f>
        <v>6918276543</v>
      </c>
      <c r="Q337" s="33">
        <f ca="1">VLOOKUP(4,O334:P343,2,FALSE)</f>
        <v>6574832109</v>
      </c>
      <c r="R337" s="33">
        <f ca="1">IF(L344&gt;0,Q337,I337)</f>
        <v>6918276543</v>
      </c>
      <c r="T337" s="125">
        <f ca="1">IF(AND(C334&gt;=1,D334=0),R337,IF(D334=1,Z337,K337))</f>
        <v>6918276543</v>
      </c>
      <c r="V337" s="1" t="str">
        <f t="shared" ca="1" si="205"/>
        <v/>
      </c>
      <c r="W337" s="1">
        <f t="shared" ca="1" si="206"/>
        <v>4</v>
      </c>
      <c r="X337" s="1">
        <f ca="1">SMALL(V334:V343,1)</f>
        <v>5</v>
      </c>
      <c r="Y337" s="313">
        <f ca="1">LARGE(K334:K343,4)*-1</f>
        <v>-6918276543</v>
      </c>
      <c r="Z337" s="313">
        <f ca="1">VLOOKUP(4,X334:Y343,2,FALSE)</f>
        <v>6574832109</v>
      </c>
      <c r="AA337" s="313"/>
      <c r="AR337" s="1"/>
    </row>
    <row r="338" spans="1:44">
      <c r="A338" s="60" t="s">
        <v>2420</v>
      </c>
      <c r="B338" s="231"/>
      <c r="C338" s="224"/>
      <c r="E338" s="1">
        <v>5</v>
      </c>
      <c r="F338" s="1">
        <f>F332</f>
        <v>10</v>
      </c>
      <c r="G338" s="27" t="str">
        <f t="shared" ca="1" si="200"/>
        <v>5463721098</v>
      </c>
      <c r="H338" s="27" t="str">
        <f ca="1">IF(LEFT(G338,1)="0",LEFT(G334,1)&amp;RIGHT(G338,LEN(G338)-1),IF(VALUE(G338)=10,VALUE("1"&amp;RIGHT(G334)),G338))</f>
        <v>5463721098</v>
      </c>
      <c r="I338" s="131">
        <f ca="1">IF(OR(C334=1,C334=2,C334=11,C334=12,C334=13,C334=14,C334=15,C334=22,C334=23,C334=24,C334=31,C334=32),H338*-1,H338*1)</f>
        <v>-5463721098</v>
      </c>
      <c r="J338" s="119">
        <f t="shared" ca="1" si="207"/>
        <v>16734619518</v>
      </c>
      <c r="K338" s="121">
        <f t="shared" ca="1" si="201"/>
        <v>5463721098</v>
      </c>
      <c r="L338" s="34">
        <f t="shared" ca="1" si="202"/>
        <v>1</v>
      </c>
      <c r="M338" s="34">
        <f t="shared" ca="1" si="203"/>
        <v>5</v>
      </c>
      <c r="N338" s="34" t="str">
        <f t="shared" ca="1" si="204"/>
        <v/>
      </c>
      <c r="O338" s="34">
        <f ca="1">SMALL(N334:N343,4)</f>
        <v>4</v>
      </c>
      <c r="P338" s="33">
        <f ca="1">LARGE(K334:K343,5)</f>
        <v>6574832109</v>
      </c>
      <c r="Q338" s="33">
        <f ca="1">VLOOKUP(5,O334:P343,2,FALSE)</f>
        <v>-1029387654</v>
      </c>
      <c r="R338" s="33">
        <f ca="1">IF(L344&gt;0,Q338,I338)</f>
        <v>-5463721098</v>
      </c>
      <c r="T338" s="125">
        <f ca="1">IF(AND(C334&gt;=1,D334=0),R338,IF(D334=1,Z338,K338))</f>
        <v>-5463721098</v>
      </c>
      <c r="V338" s="1">
        <f t="shared" ca="1" si="205"/>
        <v>5</v>
      </c>
      <c r="W338" s="1" t="str">
        <f t="shared" ca="1" si="206"/>
        <v/>
      </c>
      <c r="X338" s="1">
        <f ca="1">SMALL(W334:W343,4)</f>
        <v>4</v>
      </c>
      <c r="Y338" s="313">
        <f ca="1">LARGE(K334:K343,5)</f>
        <v>6574832109</v>
      </c>
      <c r="Z338" s="313">
        <f ca="1">VLOOKUP(5,X334:Y343,2,FALSE)</f>
        <v>-6918276543</v>
      </c>
      <c r="AA338" s="313"/>
      <c r="AR338" s="1"/>
    </row>
    <row r="339" spans="1:44">
      <c r="A339" s="60" t="s">
        <v>2421</v>
      </c>
      <c r="B339" s="231"/>
      <c r="C339" s="224"/>
      <c r="E339" s="1">
        <v>6</v>
      </c>
      <c r="F339" s="1">
        <f>F332</f>
        <v>10</v>
      </c>
      <c r="G339" s="27" t="str">
        <f t="shared" ca="1" si="200"/>
        <v>9807165432</v>
      </c>
      <c r="H339" s="27" t="str">
        <f ca="1">IF(LEFT(G339,1)="0",LEFT(G334,1)&amp;RIGHT(G339,LEN(G339)-1),IF(VALUE(G339)=10,VALUE("1"&amp;RIGHT(G334)),G339))</f>
        <v>9807165432</v>
      </c>
      <c r="I339" s="131">
        <f ca="1">IF(OR(C334&lt;=8,C334=14,C334=15,,C334=16,C334=17,C334=18,C334=19,C334=25,C334=26,C334=27,C334=28),H339*-1,H339*1)</f>
        <v>9807165432</v>
      </c>
      <c r="J339" s="119">
        <f t="shared" ca="1" si="207"/>
        <v>26541784950</v>
      </c>
      <c r="K339" s="121">
        <f t="shared" ca="1" si="201"/>
        <v>9807165432</v>
      </c>
      <c r="L339" s="34">
        <f t="shared" ca="1" si="202"/>
        <v>1</v>
      </c>
      <c r="M339" s="34" t="str">
        <f t="shared" ca="1" si="203"/>
        <v/>
      </c>
      <c r="N339" s="34">
        <f t="shared" ca="1" si="204"/>
        <v>6</v>
      </c>
      <c r="O339" s="34">
        <f ca="1">SMALL(M334:M343,2)</f>
        <v>7</v>
      </c>
      <c r="P339" s="33">
        <f ca="1">LARGE(K334:K343,6)*-1</f>
        <v>-5463721098</v>
      </c>
      <c r="Q339" s="33">
        <f ca="1">VLOOKUP(6,O334:P343,2,FALSE)</f>
        <v>6918276543</v>
      </c>
      <c r="R339" s="33">
        <f ca="1">IF(L344&gt;0,Q339,I339)</f>
        <v>9807165432</v>
      </c>
      <c r="T339" s="125">
        <f ca="1">IF(AND(C334&gt;=1,D334=0),R339,IF(D334=1,Z339,K339))</f>
        <v>9807165432</v>
      </c>
      <c r="V339" s="1" t="str">
        <f t="shared" ca="1" si="205"/>
        <v/>
      </c>
      <c r="W339" s="1">
        <f t="shared" ca="1" si="206"/>
        <v>6</v>
      </c>
      <c r="X339" s="1">
        <f ca="1">SMALL(V334:V343,4)</f>
        <v>10</v>
      </c>
      <c r="Y339" s="313">
        <f ca="1">LARGE(K334:K343,6)*-1</f>
        <v>-5463721098</v>
      </c>
      <c r="Z339" s="313">
        <f ca="1">VLOOKUP(6,X334:Y343,2,FALSE)</f>
        <v>4352610987</v>
      </c>
      <c r="AA339" s="313"/>
      <c r="AR339" s="1"/>
    </row>
    <row r="340" spans="1:44">
      <c r="A340" s="60" t="s">
        <v>2422</v>
      </c>
      <c r="B340" s="231"/>
      <c r="C340" s="224"/>
      <c r="E340" s="1">
        <v>7</v>
      </c>
      <c r="F340" s="1">
        <f>F332</f>
        <v>10</v>
      </c>
      <c r="G340" s="27" t="str">
        <f t="shared" ca="1" si="200"/>
        <v>6574832109</v>
      </c>
      <c r="H340" s="27" t="str">
        <f ca="1">IF(LEFT(G340,1)="0",LEFT(G334,1)&amp;RIGHT(G340,LEN(G340)-1),IF(VALUE(G340)=10,VALUE("1"&amp;RIGHT(G334)),G340))</f>
        <v>6574832109</v>
      </c>
      <c r="I340" s="131">
        <f ca="1">IF(OR(C334=3,C334=5,C334=9,C334=11,C334=16,C334=17,C334=20,C334=21,C334=22,C334=23,C334=25,C334=26,C334&gt;=29),H340*-1,H340*1)</f>
        <v>-6574832109</v>
      </c>
      <c r="J340" s="119">
        <f t="shared" ca="1" si="207"/>
        <v>19966952841</v>
      </c>
      <c r="K340" s="121">
        <f t="shared" ca="1" si="201"/>
        <v>6574832109</v>
      </c>
      <c r="L340" s="34">
        <f t="shared" ca="1" si="202"/>
        <v>1</v>
      </c>
      <c r="M340" s="34">
        <f t="shared" ca="1" si="203"/>
        <v>7</v>
      </c>
      <c r="N340" s="34" t="str">
        <f t="shared" ca="1" si="204"/>
        <v/>
      </c>
      <c r="O340" s="34">
        <f ca="1">SMALL(M334:M343,4)</f>
        <v>10</v>
      </c>
      <c r="P340" s="33">
        <f ca="1">LARGE(K334:K343,7)*-1</f>
        <v>-4352610987</v>
      </c>
      <c r="Q340" s="33">
        <f ca="1">VLOOKUP(7,O334:P343,2,FALSE)</f>
        <v>-5463721098</v>
      </c>
      <c r="R340" s="33">
        <f ca="1">IF(L344&gt;0,Q340,I340)</f>
        <v>-6574832109</v>
      </c>
      <c r="T340" s="125">
        <f ca="1">IF(AND(C334&gt;=1,D334=0),R340,IF(D334=1,Z340,K340))</f>
        <v>-6574832109</v>
      </c>
      <c r="V340" s="1">
        <f t="shared" ca="1" si="205"/>
        <v>7</v>
      </c>
      <c r="W340" s="1" t="str">
        <f t="shared" ca="1" si="206"/>
        <v/>
      </c>
      <c r="X340" s="1">
        <f ca="1">SMALL(W334:W343,5)</f>
        <v>6</v>
      </c>
      <c r="Y340" s="313">
        <f ca="1">LARGE(K334:K343,7)</f>
        <v>4352610987</v>
      </c>
      <c r="Z340" s="313">
        <f ca="1">VLOOKUP(7,X334:Y343,2,FALSE)</f>
        <v>-9807165432</v>
      </c>
      <c r="AA340" s="313"/>
      <c r="AR340" s="1"/>
    </row>
    <row r="341" spans="1:44">
      <c r="A341" s="60" t="s">
        <v>2423</v>
      </c>
      <c r="B341" s="231"/>
      <c r="C341" s="224"/>
      <c r="E341" s="1">
        <v>8</v>
      </c>
      <c r="F341" s="1">
        <f>F332</f>
        <v>10</v>
      </c>
      <c r="G341" s="27" t="str">
        <f t="shared" ca="1" si="200"/>
        <v>8796054321</v>
      </c>
      <c r="H341" s="27" t="str">
        <f ca="1">IF(LEFT(G341,1)="0",INT(RAND()*9+1)&amp;RIGHT(G341,LEN(G341)-1),IF(VALUE(G341)=10,VALUE("1"&amp;RIGHT(G334)),G341))</f>
        <v>8796054321</v>
      </c>
      <c r="I341" s="131">
        <f ca="1">IF(OR(C334=1,C334=7,C334=10,C334=11,C334=12,C334=14,C334=18,C334=20,C334=24,C334=27,C334=29,C334=31),H341*-1,H341*1)</f>
        <v>-8796054321</v>
      </c>
      <c r="J341" s="119">
        <f t="shared" ca="1" si="207"/>
        <v>11170898520</v>
      </c>
      <c r="K341" s="121">
        <f t="shared" ca="1" si="201"/>
        <v>8796054321</v>
      </c>
      <c r="L341" s="34">
        <f t="shared" ca="1" si="202"/>
        <v>1</v>
      </c>
      <c r="M341" s="34">
        <f t="shared" ca="1" si="203"/>
        <v>8</v>
      </c>
      <c r="N341" s="34" t="str">
        <f t="shared" ca="1" si="204"/>
        <v/>
      </c>
      <c r="O341" s="34">
        <f ca="1">SMALL(M334:M343,3)</f>
        <v>8</v>
      </c>
      <c r="P341" s="33">
        <f ca="1">LARGE(K334:K343,8)*-1</f>
        <v>-3241509876</v>
      </c>
      <c r="Q341" s="33">
        <f ca="1">VLOOKUP(8,O334:P343,2,FALSE)</f>
        <v>-3241509876</v>
      </c>
      <c r="R341" s="33">
        <f ca="1">IF(L344&gt;0,Q341,I341)</f>
        <v>-8796054321</v>
      </c>
      <c r="T341" s="125">
        <f ca="1">IF(AND(C334&gt;=1,D334=0),R341,IF(D334=1,Z341,K341))</f>
        <v>-8796054321</v>
      </c>
      <c r="V341" s="1">
        <f t="shared" ca="1" si="205"/>
        <v>8</v>
      </c>
      <c r="W341" s="1" t="str">
        <f t="shared" ca="1" si="206"/>
        <v/>
      </c>
      <c r="X341" s="1">
        <f ca="1">SMALL(W334:W343,1)</f>
        <v>1</v>
      </c>
      <c r="Y341" s="313">
        <f ca="1">LARGE(K334:K343,8)</f>
        <v>3241509876</v>
      </c>
      <c r="Z341" s="313">
        <f ca="1">VLOOKUP(8,X334:Y343,2,FALSE)</f>
        <v>-8796054321</v>
      </c>
      <c r="AA341" s="313"/>
      <c r="AR341" s="1"/>
    </row>
    <row r="342" spans="1:44">
      <c r="A342" s="60" t="s">
        <v>2424</v>
      </c>
      <c r="B342" s="231"/>
      <c r="C342" s="224"/>
      <c r="E342" s="1">
        <v>9</v>
      </c>
      <c r="F342" s="1">
        <f>F332</f>
        <v>10</v>
      </c>
      <c r="G342" s="27" t="str">
        <f ca="1">IF(LEFT(A342,F342)="0",INT(RAND()*9+1),LEFT(A342,F342))</f>
        <v>2130498765</v>
      </c>
      <c r="H342" s="27" t="str">
        <f ca="1">IF(LEFT(G342,1)="0",INT(RAND()*9+1)&amp;RIGHT(G342,LEN(G342)-1),IF(VALUE(G342)=10,VALUE("1"&amp;RIGHT(G334)),G342))</f>
        <v>2130498765</v>
      </c>
      <c r="I342" s="131">
        <f ca="1">IF(OR(C334=4,C334=5,C334=6,C334=8,C334=9,C334=12,C334=13,C334=15,C334=16,C334=18,C334=19,C334=21,C334=22,C334=25,C334=27,C334=28,C334=30,C334=32),H342*-1,H342*1)</f>
        <v>2130498765</v>
      </c>
      <c r="J342" s="119">
        <f t="shared" ca="1" si="207"/>
        <v>13301397285</v>
      </c>
      <c r="K342" s="121">
        <f t="shared" ca="1" si="201"/>
        <v>2130498765</v>
      </c>
      <c r="L342" s="34">
        <f t="shared" ca="1" si="202"/>
        <v>1</v>
      </c>
      <c r="M342" s="34" t="str">
        <f t="shared" ca="1" si="203"/>
        <v/>
      </c>
      <c r="N342" s="34">
        <f t="shared" ca="1" si="204"/>
        <v>9</v>
      </c>
      <c r="O342" s="34">
        <f ca="1">SMALL(N334:N343,6)</f>
        <v>9</v>
      </c>
      <c r="P342" s="33">
        <f ca="1">LARGE(K334:K343,9)</f>
        <v>2130498765</v>
      </c>
      <c r="Q342" s="33">
        <f ca="1">VLOOKUP(9,O334:P343,2,FALSE)</f>
        <v>2130498765</v>
      </c>
      <c r="R342" s="33">
        <f ca="1">IF(L344&gt;0,Q342,I342)</f>
        <v>2130498765</v>
      </c>
      <c r="T342" s="125">
        <f ca="1">IF(AND(C334&gt;=1,D334=0),R342,IF(D334=1,Z342,K342))</f>
        <v>2130498765</v>
      </c>
      <c r="V342" s="1" t="str">
        <f t="shared" ca="1" si="205"/>
        <v/>
      </c>
      <c r="W342" s="1">
        <f t="shared" ca="1" si="206"/>
        <v>9</v>
      </c>
      <c r="X342" s="1">
        <f ca="1">SMALL(W334:W343,6)</f>
        <v>9</v>
      </c>
      <c r="Y342" s="313">
        <f ca="1">LARGE(K334:K343,9)</f>
        <v>2130498765</v>
      </c>
      <c r="Z342" s="313">
        <f ca="1">VLOOKUP(9,X334:Y343,2,FALSE)</f>
        <v>2130498765</v>
      </c>
      <c r="AA342" s="313"/>
      <c r="AR342" s="1"/>
    </row>
    <row r="343" spans="1:44">
      <c r="A343" s="60" t="s">
        <v>2425</v>
      </c>
      <c r="B343" s="231"/>
      <c r="C343" s="224"/>
      <c r="E343" s="1">
        <v>10</v>
      </c>
      <c r="F343" s="1">
        <f>F332</f>
        <v>10</v>
      </c>
      <c r="G343" s="27" t="str">
        <f t="shared" ca="1" si="200"/>
        <v>1029387654</v>
      </c>
      <c r="H343" s="27" t="str">
        <f ca="1">IF(LEFT(G343,1)="0",INT(RAND()*9+1)&amp;RIGHT(G343,LEN(G343)-1),IF(VALUE(G343)=10,VALUE("1"&amp;RIGHT(G334)),G343))</f>
        <v>1029387654</v>
      </c>
      <c r="I343" s="131">
        <f ca="1">IF(OR(C334=2,C334=3,C334=4,C334=10,C334=13,C334=17,C334=19,C334=20,C334=21,C334=23,C334=24,C334=26,C334&gt;=28),H343*-1,H343*1)</f>
        <v>-1029387654</v>
      </c>
      <c r="J343" s="119">
        <f t="shared" ca="1" si="207"/>
        <v>12272009631</v>
      </c>
      <c r="K343" s="121">
        <f t="shared" ca="1" si="201"/>
        <v>1029387654</v>
      </c>
      <c r="L343" s="34">
        <f t="shared" ca="1" si="202"/>
        <v>1</v>
      </c>
      <c r="M343" s="34">
        <f t="shared" ca="1" si="203"/>
        <v>10</v>
      </c>
      <c r="N343" s="34" t="str">
        <f t="shared" ca="1" si="204"/>
        <v/>
      </c>
      <c r="O343" s="34">
        <f ca="1">SMALL(M334:M343,1)</f>
        <v>5</v>
      </c>
      <c r="P343" s="33">
        <f ca="1">LARGE(K334:K343,10)*-1</f>
        <v>-1029387654</v>
      </c>
      <c r="Q343" s="33">
        <f ca="1">VLOOKUP(10,O334:P343,2,FALSE)</f>
        <v>-4352610987</v>
      </c>
      <c r="R343" s="33">
        <f ca="1">IF(L344&gt;0,Q343,I343)</f>
        <v>-1029387654</v>
      </c>
      <c r="T343" s="125">
        <f ca="1">IF(AND(C334&gt;=1,D334=0),R343,IF(D334=1,Z343,K343))</f>
        <v>-1029387654</v>
      </c>
      <c r="V343" s="1">
        <f t="shared" ca="1" si="205"/>
        <v>10</v>
      </c>
      <c r="W343" s="1" t="str">
        <f t="shared" ca="1" si="206"/>
        <v/>
      </c>
      <c r="X343" s="1">
        <f ca="1">SMALL(W334:W343,3)</f>
        <v>3</v>
      </c>
      <c r="Y343" s="313">
        <f ca="1">LARGE(K334:K343,10)</f>
        <v>1029387654</v>
      </c>
      <c r="Z343" s="313">
        <f ca="1">VLOOKUP(10,X334:Y343,2,FALSE)</f>
        <v>-5463721098</v>
      </c>
      <c r="AA343" s="313"/>
      <c r="AR343" s="1"/>
    </row>
    <row r="344" spans="1:44">
      <c r="A344" s="60"/>
      <c r="B344" s="231"/>
      <c r="C344" s="224"/>
      <c r="K344" s="121"/>
      <c r="L344" s="34">
        <f ca="1">COUNTIF(L334:L343,-1)</f>
        <v>0</v>
      </c>
      <c r="T344" s="125">
        <f ca="1">SUM(T334:T343)</f>
        <v>12272009631</v>
      </c>
      <c r="W344" s="1" t="str">
        <f t="shared" si="206"/>
        <v/>
      </c>
      <c r="Z344" s="313">
        <f ca="1">SUM(Z334:Z343)</f>
        <v>-5970434793</v>
      </c>
      <c r="AA344" s="313"/>
      <c r="AR344" s="1"/>
    </row>
    <row r="345" spans="1:44">
      <c r="A345" s="60"/>
      <c r="B345" s="231"/>
      <c r="C345" s="224"/>
      <c r="T345" s="125"/>
      <c r="AA345" s="312"/>
      <c r="AR345" s="1"/>
    </row>
    <row r="346" spans="1:44">
      <c r="A346" s="203" t="s">
        <v>398</v>
      </c>
      <c r="B346" s="231"/>
      <c r="C346" s="224"/>
      <c r="K346" s="121"/>
      <c r="T346" s="125"/>
    </row>
    <row r="347" spans="1:44">
      <c r="A347" s="60"/>
      <c r="B347" s="231"/>
      <c r="C347" s="224"/>
      <c r="F347" s="211">
        <v>10</v>
      </c>
      <c r="K347" s="121"/>
      <c r="T347" s="125"/>
    </row>
    <row r="348" spans="1:44">
      <c r="A348" s="60" t="s">
        <v>440</v>
      </c>
      <c r="B348" s="231" t="s">
        <v>441</v>
      </c>
      <c r="C348" s="224"/>
      <c r="E348" s="1" t="s">
        <v>396</v>
      </c>
      <c r="F348" s="1" t="s">
        <v>444</v>
      </c>
      <c r="G348" s="27" t="s">
        <v>337</v>
      </c>
      <c r="H348" s="27" t="s">
        <v>338</v>
      </c>
      <c r="J348" s="119" t="s">
        <v>1447</v>
      </c>
      <c r="K348" s="121"/>
      <c r="R348" s="33" t="s">
        <v>1449</v>
      </c>
      <c r="S348" s="27"/>
      <c r="T348" s="125"/>
      <c r="Z348" s="1" t="s">
        <v>1824</v>
      </c>
    </row>
    <row r="349" spans="1:44">
      <c r="A349" s="60" t="s">
        <v>2426</v>
      </c>
      <c r="B349" s="231"/>
      <c r="C349" s="224">
        <v>0</v>
      </c>
      <c r="E349" s="1">
        <v>1</v>
      </c>
      <c r="F349" s="1">
        <f>F347</f>
        <v>10</v>
      </c>
      <c r="G349" s="27" t="str">
        <f ca="1">IF(RIGHT(A349,F349)="0",INT(RAND()*9+1),RIGHT(A349,F349))</f>
        <v>9815240736</v>
      </c>
      <c r="H349" s="27" t="str">
        <f ca="1">IF(LEFT(G349,1)="0",LEFT(G355,1)&amp;RIGHT(G349,LEN(G349)-1),IF(VALUE(G349)=10,VALUE("1"&amp;RIGHT(G355)),G349))</f>
        <v>9815240736</v>
      </c>
      <c r="I349" s="131">
        <f ca="1">H349*1</f>
        <v>9815240736</v>
      </c>
      <c r="J349" s="119">
        <f ca="1">I349</f>
        <v>9815240736</v>
      </c>
      <c r="K349" s="121">
        <f ca="1">ABS(I349)</f>
        <v>9815240736</v>
      </c>
      <c r="L349" s="34">
        <f ca="1">IF(J349&lt;0,-1,1)</f>
        <v>1</v>
      </c>
      <c r="M349" s="34" t="str">
        <f ca="1">IF(I349&lt;0,E349,"")</f>
        <v/>
      </c>
      <c r="N349" s="34">
        <f ca="1">IF(I349&gt;0,E349,"")</f>
        <v>1</v>
      </c>
      <c r="O349" s="34">
        <f ca="1">SMALL(N349:N358,2)</f>
        <v>2</v>
      </c>
      <c r="P349" s="33">
        <f ca="1">LARGE(K349:K358,1)</f>
        <v>9815240736</v>
      </c>
      <c r="Q349" s="33">
        <f ca="1">VLOOKUP(1,O349:P358,2,FALSE)</f>
        <v>7693028514</v>
      </c>
      <c r="R349" s="33">
        <f ca="1">IF(L359&gt;0,Q349,I349)</f>
        <v>9815240736</v>
      </c>
      <c r="T349" s="125">
        <f ca="1">IF(AND(C349&gt;=1,D349=0),R349,IF(D349=1,Z349,K349))</f>
        <v>9815240736</v>
      </c>
      <c r="V349" s="1" t="str">
        <f ca="1">IF(I349&lt;0,E349,"")</f>
        <v/>
      </c>
      <c r="W349" s="1">
        <f ca="1">IF(I349&gt;0,E349,"")</f>
        <v>1</v>
      </c>
      <c r="X349" s="1" t="e">
        <f ca="1">SMALL(V349:V358,2)</f>
        <v>#NUM!</v>
      </c>
      <c r="Y349" s="313">
        <f ca="1">LARGE(K349:K358,1)*-1</f>
        <v>-9815240736</v>
      </c>
      <c r="Z349" s="313">
        <f ca="1">VLOOKUP(1,X349:Y358,2,FALSE)</f>
        <v>3259684170</v>
      </c>
    </row>
    <row r="350" spans="1:44">
      <c r="A350" s="60" t="s">
        <v>2427</v>
      </c>
      <c r="B350" s="231"/>
      <c r="C350" s="224">
        <f ca="1">INT(RAND()*32)+1</f>
        <v>25</v>
      </c>
      <c r="E350" s="1">
        <v>2</v>
      </c>
      <c r="F350" s="1">
        <f>F347</f>
        <v>10</v>
      </c>
      <c r="G350" s="27" t="str">
        <f t="shared" ref="G350:G358" ca="1" si="208">IF(RIGHT(A350,F350)="0",INT(RAND()*9+1),RIGHT(A350,F350))</f>
        <v>4360795281</v>
      </c>
      <c r="H350" s="27" t="str">
        <f ca="1">IF(LEFT(G350,1)="0",LEFT(G355,1)&amp;RIGHT(G350,LEN(G350)-1),IF(VALUE(G350)=10,VALUE("1"&amp;RIGHT(G355)),G350))</f>
        <v>4360795281</v>
      </c>
      <c r="I350" s="131">
        <f ca="1">H350*1</f>
        <v>4360795281</v>
      </c>
      <c r="J350" s="119">
        <f ca="1">J349+I350</f>
        <v>14176036017</v>
      </c>
      <c r="K350" s="121">
        <f t="shared" ref="K350:K358" ca="1" si="209">ABS(I350)</f>
        <v>4360795281</v>
      </c>
      <c r="L350" s="34">
        <f t="shared" ref="L350:L358" ca="1" si="210">IF(J350&lt;0,-1,1)</f>
        <v>1</v>
      </c>
      <c r="M350" s="34" t="str">
        <f t="shared" ref="M350:M358" ca="1" si="211">IF(I350&lt;0,E350,"")</f>
        <v/>
      </c>
      <c r="N350" s="34">
        <f t="shared" ref="N350:N358" ca="1" si="212">IF(I350&gt;0,E350,"")</f>
        <v>2</v>
      </c>
      <c r="O350" s="34">
        <f ca="1">SMALL(N349:N358,3)</f>
        <v>3</v>
      </c>
      <c r="P350" s="33">
        <f ca="1">LARGE(K349:K358,2)</f>
        <v>8704139625</v>
      </c>
      <c r="Q350" s="33">
        <f ca="1">VLOOKUP(2,O349:P358,2,FALSE)</f>
        <v>9815240736</v>
      </c>
      <c r="R350" s="33">
        <f ca="1">IF(L359&gt;0,Q350,I350)</f>
        <v>4360795281</v>
      </c>
      <c r="T350" s="125">
        <f ca="1">IF(AND(C349&gt;=1,D349=0),R350,IF(D349=1,Z350,K350))</f>
        <v>4360795281</v>
      </c>
      <c r="V350" s="1" t="str">
        <f t="shared" ref="V350:V358" ca="1" si="213">IF(I350&lt;0,E350,"")</f>
        <v/>
      </c>
      <c r="W350" s="1">
        <f t="shared" ref="W350:W359" ca="1" si="214">IF(I350&gt;0,E350,"")</f>
        <v>2</v>
      </c>
      <c r="X350" s="1" t="e">
        <f ca="1">SMALL(V349:V358,3)</f>
        <v>#NUM!</v>
      </c>
      <c r="Y350" s="313">
        <f ca="1">LARGE(K349:K358,2)*-1</f>
        <v>-8704139625</v>
      </c>
      <c r="Z350" s="313">
        <f ca="1">VLOOKUP(2,X349:Y358,2,FALSE)</f>
        <v>7693028514</v>
      </c>
    </row>
    <row r="351" spans="1:44">
      <c r="A351" s="60" t="s">
        <v>2428</v>
      </c>
      <c r="B351" s="231"/>
      <c r="C351" s="224"/>
      <c r="E351" s="1">
        <v>3</v>
      </c>
      <c r="F351" s="1">
        <f>F347</f>
        <v>10</v>
      </c>
      <c r="G351" s="27" t="str">
        <f t="shared" ca="1" si="208"/>
        <v>7693028514</v>
      </c>
      <c r="H351" s="27" t="str">
        <f ca="1">IF(LEFT(G351,1)="0",LEFT(G355,1)&amp;RIGHT(G351,LEN(G351)-1),IF(VALUE(G351)=10,VALUE("1"&amp;RIGHT(G355)),G351))</f>
        <v>7693028514</v>
      </c>
      <c r="I351" s="131">
        <f ca="1">IF(AND(C349&gt;=1,C349&lt;=7),H351*-1,H351*1)</f>
        <v>7693028514</v>
      </c>
      <c r="J351" s="119">
        <f t="shared" ref="J351:J358" ca="1" si="215">J350+I351</f>
        <v>21869064531</v>
      </c>
      <c r="K351" s="121">
        <f t="shared" ca="1" si="209"/>
        <v>7693028514</v>
      </c>
      <c r="L351" s="34">
        <f t="shared" ca="1" si="210"/>
        <v>1</v>
      </c>
      <c r="M351" s="34" t="str">
        <f t="shared" ca="1" si="211"/>
        <v/>
      </c>
      <c r="N351" s="34">
        <f t="shared" ca="1" si="212"/>
        <v>3</v>
      </c>
      <c r="O351" s="34">
        <f ca="1">SMALL(N349:N358,1)</f>
        <v>1</v>
      </c>
      <c r="P351" s="33">
        <f ca="1">LARGE(K349:K358,3)</f>
        <v>7693028514</v>
      </c>
      <c r="Q351" s="33">
        <f ca="1">VLOOKUP(3,O349:P358,2,FALSE)</f>
        <v>8704139625</v>
      </c>
      <c r="R351" s="33">
        <f ca="1">IF(L359&gt;0,Q351,I351)</f>
        <v>7693028514</v>
      </c>
      <c r="T351" s="125">
        <f ca="1">IF(AND(C349&gt;=1,D349=0),R351,IF(D349=1,Z351,K351))</f>
        <v>7693028514</v>
      </c>
      <c r="V351" s="1" t="str">
        <f t="shared" ca="1" si="213"/>
        <v/>
      </c>
      <c r="W351" s="1">
        <f t="shared" ca="1" si="214"/>
        <v>3</v>
      </c>
      <c r="X351" s="1">
        <f ca="1">SMALL(W349:W358,2)</f>
        <v>2</v>
      </c>
      <c r="Y351" s="313">
        <f ca="1">LARGE(K349:K358,3)</f>
        <v>7693028514</v>
      </c>
      <c r="Z351" s="313">
        <f ca="1">VLOOKUP(3,X349:Y358,2,FALSE)</f>
        <v>1037462958</v>
      </c>
    </row>
    <row r="352" spans="1:44">
      <c r="A352" s="60" t="s">
        <v>2429</v>
      </c>
      <c r="B352" s="231"/>
      <c r="C352" s="224"/>
      <c r="E352" s="1">
        <v>4</v>
      </c>
      <c r="F352" s="1">
        <f>F347</f>
        <v>10</v>
      </c>
      <c r="G352" s="27" t="str">
        <f t="shared" ca="1" si="208"/>
        <v>8704139625</v>
      </c>
      <c r="H352" s="27" t="str">
        <f ca="1">IF(LEFT(G352,1)="0",LEFT(G355,1)&amp;RIGHT(G352,LEN(G352)-1),IF(VALUE(G352)=10,VALUE("1"&amp;RIGHT(G355)),G352))</f>
        <v>8704139625</v>
      </c>
      <c r="I352" s="131">
        <f ca="1">IF(OR(C349=1,C349=2,C349=8,C349=9,C349=10,C349=11),H352*-1,H352*1)</f>
        <v>8704139625</v>
      </c>
      <c r="J352" s="119">
        <f t="shared" ca="1" si="215"/>
        <v>30573204156</v>
      </c>
      <c r="K352" s="121">
        <f t="shared" ca="1" si="209"/>
        <v>8704139625</v>
      </c>
      <c r="L352" s="34">
        <f t="shared" ca="1" si="210"/>
        <v>1</v>
      </c>
      <c r="M352" s="34" t="str">
        <f t="shared" ca="1" si="211"/>
        <v/>
      </c>
      <c r="N352" s="34">
        <f t="shared" ca="1" si="212"/>
        <v>4</v>
      </c>
      <c r="O352" s="34">
        <f ca="1">SMALL(N349:N358,5)</f>
        <v>5</v>
      </c>
      <c r="P352" s="33">
        <f ca="1">LARGE(K349:K358,4)</f>
        <v>6582917403</v>
      </c>
      <c r="Q352" s="33">
        <f ca="1">VLOOKUP(4,O349:P358,2,FALSE)</f>
        <v>5926351847</v>
      </c>
      <c r="R352" s="33">
        <f ca="1">IF(L359&gt;0,Q352,I352)</f>
        <v>8704139625</v>
      </c>
      <c r="T352" s="125">
        <f ca="1">IF(AND(C349&gt;=1,D349=0),R352,IF(D349=1,Z352,K352))</f>
        <v>8704139625</v>
      </c>
      <c r="V352" s="1" t="str">
        <f t="shared" ca="1" si="213"/>
        <v/>
      </c>
      <c r="W352" s="1">
        <f t="shared" ca="1" si="214"/>
        <v>4</v>
      </c>
      <c r="X352" s="1" t="e">
        <f ca="1">SMALL(V349:V358,1)</f>
        <v>#NUM!</v>
      </c>
      <c r="Y352" s="313">
        <f ca="1">LARGE(K349:K358,4)*-1</f>
        <v>-6582917403</v>
      </c>
      <c r="Z352" s="313">
        <f ca="1">VLOOKUP(4,X349:Y358,2,FALSE)</f>
        <v>5926351847</v>
      </c>
    </row>
    <row r="353" spans="1:26">
      <c r="A353" s="60" t="s">
        <v>2430</v>
      </c>
      <c r="B353" s="231"/>
      <c r="C353" s="224"/>
      <c r="E353" s="1">
        <v>5</v>
      </c>
      <c r="F353" s="1">
        <f>F347</f>
        <v>10</v>
      </c>
      <c r="G353" s="27" t="str">
        <f t="shared" ca="1" si="208"/>
        <v>1037462958</v>
      </c>
      <c r="H353" s="27" t="str">
        <f ca="1">IF(LEFT(G353,1)="0",LEFT(G349,1)&amp;RIGHT(G353,LEN(G353)-1),IF(VALUE(G353)=10,VALUE("1"&amp;RIGHT(G349)),G353))</f>
        <v>1037462958</v>
      </c>
      <c r="I353" s="131">
        <f ca="1">IF(OR(C349=3,C349=4,C349=5,C349=8,C349=9,C349=12,C349=13),H353*-1,H353*1)</f>
        <v>1037462958</v>
      </c>
      <c r="J353" s="119">
        <f t="shared" ca="1" si="215"/>
        <v>31610667114</v>
      </c>
      <c r="K353" s="121">
        <f t="shared" ca="1" si="209"/>
        <v>1037462958</v>
      </c>
      <c r="L353" s="34">
        <f t="shared" ca="1" si="210"/>
        <v>1</v>
      </c>
      <c r="M353" s="34" t="str">
        <f t="shared" ca="1" si="211"/>
        <v/>
      </c>
      <c r="N353" s="34">
        <f t="shared" ca="1" si="212"/>
        <v>5</v>
      </c>
      <c r="O353" s="34">
        <f ca="1">SMALL(N349:N358,4)</f>
        <v>4</v>
      </c>
      <c r="P353" s="33">
        <f ca="1">LARGE(K349:K358,5)</f>
        <v>5926351847</v>
      </c>
      <c r="Q353" s="33">
        <f ca="1">VLOOKUP(5,O349:P358,2,FALSE)</f>
        <v>6582917403</v>
      </c>
      <c r="R353" s="33">
        <f ca="1">IF(L359&gt;0,Q353,I353)</f>
        <v>1037462958</v>
      </c>
      <c r="T353" s="125">
        <f ca="1">IF(AND(C349&gt;=1,D349=0),R353,IF(D349=1,Z353,K353))</f>
        <v>1037462958</v>
      </c>
      <c r="V353" s="1" t="str">
        <f t="shared" ca="1" si="213"/>
        <v/>
      </c>
      <c r="W353" s="1">
        <f t="shared" ca="1" si="214"/>
        <v>5</v>
      </c>
      <c r="X353" s="1">
        <f ca="1">SMALL(W349:W358,4)</f>
        <v>4</v>
      </c>
      <c r="Y353" s="313">
        <f ca="1">LARGE(K349:K358,5)</f>
        <v>5926351847</v>
      </c>
      <c r="Z353" s="313">
        <f ca="1">VLOOKUP(5,X349:Y358,2,FALSE)</f>
        <v>4360795281</v>
      </c>
    </row>
    <row r="354" spans="1:26">
      <c r="A354" s="60" t="s">
        <v>2431</v>
      </c>
      <c r="B354" s="231"/>
      <c r="C354" s="224"/>
      <c r="E354" s="1">
        <v>6</v>
      </c>
      <c r="F354" s="1">
        <f>F347</f>
        <v>10</v>
      </c>
      <c r="G354" s="27" t="str">
        <f t="shared" ca="1" si="208"/>
        <v>3259684170</v>
      </c>
      <c r="H354" s="27" t="str">
        <f ca="1">IF(LEFT(G354,1)="0",LEFT(G349,1)&amp;RIGHT(G354,LEN(G354)-1),IF(VALUE(G354)=10,VALUE("1"&amp;RIGHT(G349)),G354))</f>
        <v>3259684170</v>
      </c>
      <c r="I354" s="131">
        <f ca="1">IF(OR(C349=1,C349=5,C349=6,,C349=7,C349=10,C349=11,C349=12),H354*-1,H354*1)</f>
        <v>3259684170</v>
      </c>
      <c r="J354" s="119">
        <f t="shared" ca="1" si="215"/>
        <v>34870351284</v>
      </c>
      <c r="K354" s="121">
        <f t="shared" ca="1" si="209"/>
        <v>3259684170</v>
      </c>
      <c r="L354" s="34">
        <f t="shared" ca="1" si="210"/>
        <v>1</v>
      </c>
      <c r="M354" s="34" t="str">
        <f t="shared" ca="1" si="211"/>
        <v/>
      </c>
      <c r="N354" s="34">
        <f t="shared" ca="1" si="212"/>
        <v>6</v>
      </c>
      <c r="O354" s="34" t="e">
        <f ca="1">SMALL(M349:M358,2)</f>
        <v>#NUM!</v>
      </c>
      <c r="P354" s="33">
        <f ca="1">LARGE(K349:K358,6)*-1</f>
        <v>-5471806392</v>
      </c>
      <c r="Q354" s="33">
        <f ca="1">VLOOKUP(6,O349:P358,2,FALSE)</f>
        <v>2148573069</v>
      </c>
      <c r="R354" s="33">
        <f ca="1">IF(L359&gt;0,Q354,I354)</f>
        <v>3259684170</v>
      </c>
      <c r="T354" s="125">
        <f ca="1">IF(AND(C349&gt;=1,D349=0),R354,IF(D349=1,Z354,K354))</f>
        <v>3259684170</v>
      </c>
      <c r="V354" s="1" t="str">
        <f t="shared" ca="1" si="213"/>
        <v/>
      </c>
      <c r="W354" s="1">
        <f t="shared" ca="1" si="214"/>
        <v>6</v>
      </c>
      <c r="X354" s="1" t="e">
        <f ca="1">SMALL(V349:V358,4)</f>
        <v>#NUM!</v>
      </c>
      <c r="Y354" s="313">
        <f ca="1">LARGE(K349:K358,6)*-1</f>
        <v>-5471806392</v>
      </c>
      <c r="Z354" s="313">
        <f ca="1">VLOOKUP(6,X349:Y358,2,FALSE)</f>
        <v>2148573069</v>
      </c>
    </row>
    <row r="355" spans="1:26">
      <c r="A355" s="60" t="s">
        <v>2432</v>
      </c>
      <c r="B355" s="231"/>
      <c r="C355" s="224"/>
      <c r="E355" s="1">
        <v>7</v>
      </c>
      <c r="F355" s="1">
        <f>F347</f>
        <v>10</v>
      </c>
      <c r="G355" s="27" t="str">
        <f t="shared" ca="1" si="208"/>
        <v>6582917403</v>
      </c>
      <c r="H355" s="27" t="str">
        <f ca="1">IF(LEFT(G355,1)="0",LEFT(G349,1)&amp;RIGHT(G355,LEN(G355)-1),IF(VALUE(G355)=10,VALUE("1"&amp;RIGHT(G349)),G355))</f>
        <v>6582917403</v>
      </c>
      <c r="I355" s="131">
        <f ca="1">IF(OR(C349=2,C349=3,C349=6,C349=8,C349=10,C349=13),H355*-1,H355*1)</f>
        <v>6582917403</v>
      </c>
      <c r="J355" s="119">
        <f t="shared" ca="1" si="215"/>
        <v>41453268687</v>
      </c>
      <c r="K355" s="121">
        <f t="shared" ca="1" si="209"/>
        <v>6582917403</v>
      </c>
      <c r="L355" s="34">
        <f t="shared" ca="1" si="210"/>
        <v>1</v>
      </c>
      <c r="M355" s="34" t="str">
        <f t="shared" ca="1" si="211"/>
        <v/>
      </c>
      <c r="N355" s="34">
        <f t="shared" ca="1" si="212"/>
        <v>7</v>
      </c>
      <c r="O355" s="34" t="e">
        <f ca="1">SMALL(M349:M358,4)</f>
        <v>#NUM!</v>
      </c>
      <c r="P355" s="33">
        <f ca="1">LARGE(K349:K358,7)*-1</f>
        <v>-4360795281</v>
      </c>
      <c r="Q355" s="33" t="e">
        <f ca="1">VLOOKUP(7,O349:P358,2,FALSE)</f>
        <v>#N/A</v>
      </c>
      <c r="R355" s="33">
        <f ca="1">IF(L359&gt;0,Q355,I355)</f>
        <v>6582917403</v>
      </c>
      <c r="T355" s="125">
        <f ca="1">IF(AND(C349&gt;=1,D349=0),R355,IF(D349=1,Z355,K355))</f>
        <v>6582917403</v>
      </c>
      <c r="V355" s="1" t="str">
        <f t="shared" ca="1" si="213"/>
        <v/>
      </c>
      <c r="W355" s="1">
        <f t="shared" ca="1" si="214"/>
        <v>7</v>
      </c>
      <c r="X355" s="1">
        <f ca="1">SMALL(W349:W358,5)</f>
        <v>5</v>
      </c>
      <c r="Y355" s="313">
        <f ca="1">LARGE(K349:K358,7)</f>
        <v>4360795281</v>
      </c>
      <c r="Z355" s="313" t="e">
        <f ca="1">VLOOKUP(7,X349:Y358,2,FALSE)</f>
        <v>#N/A</v>
      </c>
    </row>
    <row r="356" spans="1:26">
      <c r="A356" s="60" t="s">
        <v>2433</v>
      </c>
      <c r="B356" s="231"/>
      <c r="C356" s="224"/>
      <c r="E356" s="1">
        <v>8</v>
      </c>
      <c r="F356" s="1">
        <f>F347</f>
        <v>10</v>
      </c>
      <c r="G356" s="27" t="str">
        <f ca="1">IF(LEFT(A356,F356)="0",INT(RAND()*9+1),LEFT(A356,F356))</f>
        <v>2148573069</v>
      </c>
      <c r="H356" s="27" t="str">
        <f ca="1">IF(LEFT(G356,1)="0",INT(RAND()*9+1)&amp;RIGHT(G356,LEN(G356)-1),IF(VALUE(G356)=10,VALUE("1"&amp;RIGHT(G349)),G356))</f>
        <v>2148573069</v>
      </c>
      <c r="I356" s="131">
        <f ca="1">IF(OR(C349=4,C349=7,C349=9,C349=11,C349=12,C349=13),H356*-1,H356*1)</f>
        <v>2148573069</v>
      </c>
      <c r="J356" s="119">
        <f t="shared" ca="1" si="215"/>
        <v>43601841756</v>
      </c>
      <c r="K356" s="121">
        <f t="shared" ca="1" si="209"/>
        <v>2148573069</v>
      </c>
      <c r="L356" s="34">
        <f t="shared" ca="1" si="210"/>
        <v>1</v>
      </c>
      <c r="M356" s="34" t="str">
        <f t="shared" ca="1" si="211"/>
        <v/>
      </c>
      <c r="N356" s="34">
        <f t="shared" ca="1" si="212"/>
        <v>8</v>
      </c>
      <c r="O356" s="34" t="e">
        <f ca="1">SMALL(M349:M358,3)</f>
        <v>#NUM!</v>
      </c>
      <c r="P356" s="33">
        <f ca="1">LARGE(K349:K358,8)*-1</f>
        <v>-3259684170</v>
      </c>
      <c r="Q356" s="33" t="e">
        <f ca="1">VLOOKUP(8,O349:P358,2,FALSE)</f>
        <v>#N/A</v>
      </c>
      <c r="R356" s="33">
        <f ca="1">IF(L359&gt;0,Q356,I356)</f>
        <v>2148573069</v>
      </c>
      <c r="T356" s="125">
        <f ca="1">IF(AND(C349&gt;=1,D349=0),R356,IF(D349=1,Z356,K356))</f>
        <v>2148573069</v>
      </c>
      <c r="V356" s="1" t="str">
        <f t="shared" ca="1" si="213"/>
        <v/>
      </c>
      <c r="W356" s="1">
        <f t="shared" ca="1" si="214"/>
        <v>8</v>
      </c>
      <c r="X356" s="1">
        <f ca="1">SMALL(W349:W358,1)</f>
        <v>1</v>
      </c>
      <c r="Y356" s="313">
        <f ca="1">LARGE(K349:K358,8)</f>
        <v>3259684170</v>
      </c>
      <c r="Z356" s="313" t="e">
        <f ca="1">VLOOKUP(8,X349:Y358,2,FALSE)</f>
        <v>#N/A</v>
      </c>
    </row>
    <row r="357" spans="1:26">
      <c r="A357" s="60" t="s">
        <v>2434</v>
      </c>
      <c r="B357" s="231"/>
      <c r="C357" s="224"/>
      <c r="E357" s="1">
        <v>9</v>
      </c>
      <c r="F357" s="1">
        <f>F347</f>
        <v>10</v>
      </c>
      <c r="G357" s="27" t="str">
        <f t="shared" ca="1" si="208"/>
        <v>0926351847</v>
      </c>
      <c r="H357" s="27" t="str">
        <f ca="1">IF(LEFT(G357,1)="0",INT(RAND()*9+1)&amp;RIGHT(G357,LEN(G357)-1),IF(VALUE(G357)=10,VALUE("1"&amp;RIGHT(G349)),G357))</f>
        <v>5926351847</v>
      </c>
      <c r="I357" s="131">
        <f ca="1">H357*1</f>
        <v>5926351847</v>
      </c>
      <c r="J357" s="119">
        <f t="shared" ca="1" si="215"/>
        <v>49528193603</v>
      </c>
      <c r="K357" s="121">
        <f t="shared" ca="1" si="209"/>
        <v>5926351847</v>
      </c>
      <c r="L357" s="34">
        <f t="shared" ca="1" si="210"/>
        <v>1</v>
      </c>
      <c r="M357" s="34" t="str">
        <f t="shared" ca="1" si="211"/>
        <v/>
      </c>
      <c r="N357" s="34">
        <f t="shared" ca="1" si="212"/>
        <v>9</v>
      </c>
      <c r="O357" s="34">
        <f ca="1">SMALL(N349:N358,6)</f>
        <v>6</v>
      </c>
      <c r="P357" s="33">
        <f ca="1">LARGE(K349:K358,9)</f>
        <v>2148573069</v>
      </c>
      <c r="Q357" s="33" t="e">
        <f ca="1">VLOOKUP(9,O349:P358,2,FALSE)</f>
        <v>#N/A</v>
      </c>
      <c r="R357" s="33">
        <f ca="1">IF(L359&gt;0,Q357,I357)</f>
        <v>5926351847</v>
      </c>
      <c r="T357" s="125">
        <f ca="1">IF(AND(C349&gt;=1,D349=0),R357,IF(D349=1,Z357,K357))</f>
        <v>5926351847</v>
      </c>
      <c r="V357" s="1" t="str">
        <f t="shared" ca="1" si="213"/>
        <v/>
      </c>
      <c r="W357" s="1">
        <f t="shared" ca="1" si="214"/>
        <v>9</v>
      </c>
      <c r="X357" s="1">
        <f ca="1">SMALL(W349:W358,6)</f>
        <v>6</v>
      </c>
      <c r="Y357" s="313">
        <f ca="1">LARGE(K349:K358,9)</f>
        <v>2148573069</v>
      </c>
      <c r="Z357" s="313" t="e">
        <f ca="1">VLOOKUP(9,X349:Y358,2,FALSE)</f>
        <v>#N/A</v>
      </c>
    </row>
    <row r="358" spans="1:26">
      <c r="A358" s="60" t="s">
        <v>2435</v>
      </c>
      <c r="B358" s="231"/>
      <c r="C358" s="224"/>
      <c r="E358" s="1">
        <v>10</v>
      </c>
      <c r="F358" s="1">
        <f>F347</f>
        <v>10</v>
      </c>
      <c r="G358" s="27" t="str">
        <f t="shared" ca="1" si="208"/>
        <v>5471806392</v>
      </c>
      <c r="H358" s="27" t="str">
        <f ca="1">IF(LEFT(G358,1)="0",INT(RAND()*9+1)&amp;RIGHT(G358,LEN(G358)-1),IF(VALUE(G358)=10,VALUE("1"&amp;RIGHT(G349)),G358))</f>
        <v>5471806392</v>
      </c>
      <c r="I358" s="131">
        <f ca="1">H358*1</f>
        <v>5471806392</v>
      </c>
      <c r="J358" s="119">
        <f t="shared" ca="1" si="215"/>
        <v>54999999995</v>
      </c>
      <c r="K358" s="121">
        <f t="shared" ca="1" si="209"/>
        <v>5471806392</v>
      </c>
      <c r="L358" s="34">
        <f t="shared" ca="1" si="210"/>
        <v>1</v>
      </c>
      <c r="M358" s="34" t="str">
        <f t="shared" ca="1" si="211"/>
        <v/>
      </c>
      <c r="N358" s="34">
        <f t="shared" ca="1" si="212"/>
        <v>10</v>
      </c>
      <c r="O358" s="34" t="e">
        <f ca="1">SMALL(M349:M358,1)</f>
        <v>#NUM!</v>
      </c>
      <c r="P358" s="33">
        <f ca="1">LARGE(K349:K358,10)*-1</f>
        <v>-1037462958</v>
      </c>
      <c r="Q358" s="33" t="e">
        <f ca="1">VLOOKUP(10,O349:P358,2,FALSE)</f>
        <v>#N/A</v>
      </c>
      <c r="R358" s="33">
        <f ca="1">IF(L359&gt;0,Q358,I358)</f>
        <v>5471806392</v>
      </c>
      <c r="T358" s="125">
        <f ca="1">IF(AND(C349&gt;=1,D349=0),R358,IF(D349=1,Z358,K358))</f>
        <v>5471806392</v>
      </c>
      <c r="V358" s="1" t="str">
        <f t="shared" ca="1" si="213"/>
        <v/>
      </c>
      <c r="W358" s="1">
        <f t="shared" ca="1" si="214"/>
        <v>10</v>
      </c>
      <c r="X358" s="1">
        <f ca="1">SMALL(W349:W358,3)</f>
        <v>3</v>
      </c>
      <c r="Y358" s="313">
        <f ca="1">LARGE(K349:K358,10)</f>
        <v>1037462958</v>
      </c>
      <c r="Z358" s="313" t="e">
        <f ca="1">VLOOKUP(10,X349:Y358,2,FALSE)</f>
        <v>#N/A</v>
      </c>
    </row>
    <row r="359" spans="1:26">
      <c r="A359" s="60"/>
      <c r="B359" s="231"/>
      <c r="C359" s="224"/>
      <c r="K359" s="121"/>
      <c r="L359" s="34">
        <f ca="1">COUNTIF(L349:L358,-1)</f>
        <v>0</v>
      </c>
      <c r="T359" s="125">
        <f ca="1">SUM(T349:T358)</f>
        <v>54999999995</v>
      </c>
      <c r="W359" s="1" t="str">
        <f t="shared" si="214"/>
        <v/>
      </c>
      <c r="Z359" s="313" t="e">
        <f ca="1">SUM(Z349:Z358)</f>
        <v>#N/A</v>
      </c>
    </row>
    <row r="360" spans="1:26">
      <c r="A360" s="60"/>
      <c r="B360" s="231"/>
      <c r="C360" s="224"/>
      <c r="T360" s="125"/>
    </row>
    <row r="361" spans="1:26">
      <c r="A361" s="203" t="s">
        <v>399</v>
      </c>
      <c r="B361" s="231"/>
      <c r="C361" s="224"/>
      <c r="K361" s="121"/>
      <c r="T361" s="125"/>
    </row>
    <row r="362" spans="1:26">
      <c r="A362" s="60"/>
      <c r="B362" s="231"/>
      <c r="C362" s="224"/>
      <c r="F362" s="211">
        <v>10</v>
      </c>
      <c r="K362" s="121"/>
      <c r="T362" s="125"/>
    </row>
    <row r="363" spans="1:26">
      <c r="A363" s="60" t="s">
        <v>440</v>
      </c>
      <c r="B363" s="231" t="s">
        <v>441</v>
      </c>
      <c r="C363" s="224"/>
      <c r="D363" s="127" t="s">
        <v>1823</v>
      </c>
      <c r="E363" s="1" t="s">
        <v>396</v>
      </c>
      <c r="F363" s="1" t="s">
        <v>444</v>
      </c>
      <c r="G363" s="27" t="s">
        <v>337</v>
      </c>
      <c r="H363" s="27" t="s">
        <v>338</v>
      </c>
      <c r="J363" s="119" t="s">
        <v>1447</v>
      </c>
      <c r="K363" s="121"/>
      <c r="R363" s="33" t="s">
        <v>1449</v>
      </c>
      <c r="S363" s="27"/>
      <c r="T363" s="125"/>
      <c r="Z363" s="1" t="s">
        <v>1824</v>
      </c>
    </row>
    <row r="364" spans="1:26">
      <c r="A364" s="60" t="s">
        <v>2436</v>
      </c>
      <c r="B364" s="231"/>
      <c r="C364" s="126">
        <f ca="1">IF(OR(C94=C365,C124=C365,C154=C365,C184=C365,C214=C365,C244=C365,C274=C365,C304=C365,C334=C365),INT(RAND()*32)+1,C365)</f>
        <v>5</v>
      </c>
      <c r="D364" s="311">
        <f ca="1">IF(D334=0,1,0)</f>
        <v>1</v>
      </c>
      <c r="E364" s="1">
        <v>1</v>
      </c>
      <c r="F364" s="1">
        <f>F362</f>
        <v>10</v>
      </c>
      <c r="G364" s="27" t="str">
        <f ca="1">IF(RIGHT(A364,F364)="0",INT(RAND()*9+1),RIGHT(A364,F364))</f>
        <v>9174635280</v>
      </c>
      <c r="H364" s="27" t="str">
        <f ca="1">IF(LEFT(G364,1)="0",LEFT(G370,1)&amp;RIGHT(G364,LEN(G364)-1),IF(VALUE(G364)=10,VALUE("1"&amp;RIGHT(G370)),G364))</f>
        <v>9174635280</v>
      </c>
      <c r="I364" s="131">
        <f ca="1">H364*1</f>
        <v>9174635280</v>
      </c>
      <c r="J364" s="119">
        <f ca="1">I364</f>
        <v>9174635280</v>
      </c>
      <c r="K364" s="121">
        <f ca="1">ABS(I364)</f>
        <v>9174635280</v>
      </c>
      <c r="L364" s="34">
        <f ca="1">IF(J364&lt;0,-1,1)</f>
        <v>1</v>
      </c>
      <c r="M364" s="34" t="str">
        <f ca="1">IF(I364&lt;0,E364,"")</f>
        <v/>
      </c>
      <c r="N364" s="34">
        <f ca="1">IF(I364&gt;0,E364,"")</f>
        <v>1</v>
      </c>
      <c r="O364" s="34">
        <f ca="1">SMALL(N364:N373,2)</f>
        <v>3</v>
      </c>
      <c r="P364" s="33">
        <f ca="1">LARGE(K364:K373,1)</f>
        <v>9285746391</v>
      </c>
      <c r="Q364" s="33">
        <f ca="1">VLOOKUP(1,O364:P373,2,FALSE)</f>
        <v>8063524179</v>
      </c>
      <c r="R364" s="33">
        <f ca="1">IF(L374&gt;0,Q364,I364)</f>
        <v>9174635280</v>
      </c>
      <c r="T364" s="125">
        <f ca="1">IF(AND(C364&gt;=1,D364=0),R364,IF(D364=1,Z364,K364))</f>
        <v>3518079624</v>
      </c>
      <c r="V364" s="1" t="str">
        <f ca="1">IF(I364&lt;0,E364,"")</f>
        <v/>
      </c>
      <c r="W364" s="1">
        <f ca="1">IF(I364&gt;0,E364,"")</f>
        <v>1</v>
      </c>
      <c r="X364" s="1">
        <f ca="1">SMALL(V364:V373,2)</f>
        <v>6</v>
      </c>
      <c r="Y364" s="313">
        <f ca="1">LARGE(K364:K373,1)*-1</f>
        <v>-9285746391</v>
      </c>
      <c r="Z364" s="313">
        <f ca="1">VLOOKUP(1,X364:Y373,2,FALSE)</f>
        <v>3518079624</v>
      </c>
    </row>
    <row r="365" spans="1:26">
      <c r="A365" s="60" t="s">
        <v>2437</v>
      </c>
      <c r="B365" s="231"/>
      <c r="C365" s="224">
        <f ca="1">INT(RAND()*32)+1</f>
        <v>5</v>
      </c>
      <c r="E365" s="1">
        <v>2</v>
      </c>
      <c r="F365" s="1">
        <f>F362</f>
        <v>10</v>
      </c>
      <c r="G365" s="27" t="str">
        <f t="shared" ref="G365:G372" ca="1" si="216">IF(RIGHT(A365,F365)="0",INT(RAND()*9+1),RIGHT(A365,F365))</f>
        <v>7952413068</v>
      </c>
      <c r="H365" s="27" t="str">
        <f ca="1">IF(LEFT(G365,1)="0",LEFT(G370,1)&amp;RIGHT(G365,LEN(G365)-1),IF(VALUE(G365)=10,VALUE("1"&amp;RIGHT(G370)),G365))</f>
        <v>7952413068</v>
      </c>
      <c r="I365" s="131">
        <f ca="1">IF(C364&lt;=6,H365*-1,H365*1)</f>
        <v>-7952413068</v>
      </c>
      <c r="J365" s="119">
        <f ca="1">J364+I365</f>
        <v>1222222212</v>
      </c>
      <c r="K365" s="121">
        <f t="shared" ref="K365:K373" ca="1" si="217">ABS(I365)</f>
        <v>7952413068</v>
      </c>
      <c r="L365" s="34">
        <f t="shared" ref="L365:L373" ca="1" si="218">IF(J365&lt;0,-1,1)</f>
        <v>1</v>
      </c>
      <c r="M365" s="34">
        <f t="shared" ref="M365:M373" ca="1" si="219">IF(I365&lt;0,E365,"")</f>
        <v>2</v>
      </c>
      <c r="N365" s="34" t="str">
        <f t="shared" ref="N365:N373" ca="1" si="220">IF(I365&gt;0,E365,"")</f>
        <v/>
      </c>
      <c r="O365" s="34">
        <f ca="1">SMALL(N364:N373,3)</f>
        <v>4</v>
      </c>
      <c r="P365" s="33">
        <f ca="1">LARGE(K364:K373,2)</f>
        <v>9174635280</v>
      </c>
      <c r="Q365" s="33">
        <f ca="1">VLOOKUP(2,O364:P373,2,FALSE)</f>
        <v>-1396857402</v>
      </c>
      <c r="R365" s="33">
        <f ca="1">IF(L374&gt;0,Q365,I365)</f>
        <v>-7952413068</v>
      </c>
      <c r="T365" s="125">
        <f ca="1">IF(AND(C364&gt;=1,D364=0),R365,IF(D364=1,Z365,K365))</f>
        <v>-7952413068</v>
      </c>
      <c r="V365" s="1">
        <f t="shared" ref="V365:V373" ca="1" si="221">IF(I365&lt;0,E365,"")</f>
        <v>2</v>
      </c>
      <c r="W365" s="1" t="str">
        <f t="shared" ref="W365:W374" ca="1" si="222">IF(I365&gt;0,E365,"")</f>
        <v/>
      </c>
      <c r="X365" s="1">
        <f ca="1">SMALL(V364:V373,3)</f>
        <v>7</v>
      </c>
      <c r="Y365" s="313">
        <f ca="1">LARGE(K364:K373,2)*-1</f>
        <v>-9174635280</v>
      </c>
      <c r="Z365" s="313">
        <f ca="1">VLOOKUP(2,X364:Y373,2,FALSE)</f>
        <v>-7952413068</v>
      </c>
    </row>
    <row r="366" spans="1:26">
      <c r="A366" s="60" t="s">
        <v>2438</v>
      </c>
      <c r="B366" s="231"/>
      <c r="C366" s="224"/>
      <c r="E366" s="1">
        <v>3</v>
      </c>
      <c r="F366" s="1">
        <f>F362</f>
        <v>10</v>
      </c>
      <c r="G366" s="27" t="str">
        <f t="shared" ca="1" si="216"/>
        <v>8063524179</v>
      </c>
      <c r="H366" s="27" t="str">
        <f ca="1">IF(LEFT(G366,1)="0",LEFT(G370,1)&amp;RIGHT(G366,LEN(G366)-1),IF(VALUE(G366)=10,VALUE("1"&amp;RIGHT(G370)),G366))</f>
        <v>8063524179</v>
      </c>
      <c r="I366" s="131">
        <f ca="1">IF(AND(C364&gt;=6,C364&lt;=21),H366*-1,H366*1)</f>
        <v>8063524179</v>
      </c>
      <c r="J366" s="119">
        <f t="shared" ref="J366:J373" ca="1" si="223">J365+I366</f>
        <v>9285746391</v>
      </c>
      <c r="K366" s="121">
        <f t="shared" ca="1" si="217"/>
        <v>8063524179</v>
      </c>
      <c r="L366" s="34">
        <f t="shared" ca="1" si="218"/>
        <v>1</v>
      </c>
      <c r="M366" s="34" t="str">
        <f t="shared" ca="1" si="219"/>
        <v/>
      </c>
      <c r="N366" s="34">
        <f t="shared" ca="1" si="220"/>
        <v>3</v>
      </c>
      <c r="O366" s="34">
        <f ca="1">SMALL(N364:N373,1)</f>
        <v>1</v>
      </c>
      <c r="P366" s="33">
        <f ca="1">LARGE(K364:K373,3)</f>
        <v>8063524179</v>
      </c>
      <c r="Q366" s="33">
        <f ca="1">VLOOKUP(3,O364:P373,2,FALSE)</f>
        <v>9285746391</v>
      </c>
      <c r="R366" s="33">
        <f ca="1">IF(L374&gt;0,Q366,I366)</f>
        <v>8063524179</v>
      </c>
      <c r="T366" s="125">
        <f ca="1">IF(AND(C364&gt;=1,D364=0),R366,IF(D364=1,Z366,K366))</f>
        <v>8063524179</v>
      </c>
      <c r="V366" s="1" t="str">
        <f t="shared" ca="1" si="221"/>
        <v/>
      </c>
      <c r="W366" s="1">
        <f t="shared" ca="1" si="222"/>
        <v>3</v>
      </c>
      <c r="X366" s="1">
        <f ca="1">SMALL(W364:W373,2)</f>
        <v>3</v>
      </c>
      <c r="Y366" s="313">
        <f ca="1">LARGE(K364:K373,3)</f>
        <v>8063524179</v>
      </c>
      <c r="Z366" s="313">
        <f ca="1">VLOOKUP(3,X364:Y373,2,FALSE)</f>
        <v>8063524179</v>
      </c>
    </row>
    <row r="367" spans="1:26">
      <c r="A367" s="60" t="s">
        <v>2439</v>
      </c>
      <c r="B367" s="231"/>
      <c r="C367" s="224"/>
      <c r="E367" s="1">
        <v>4</v>
      </c>
      <c r="F367" s="1">
        <f>F362</f>
        <v>10</v>
      </c>
      <c r="G367" s="27" t="str">
        <f t="shared" ca="1" si="216"/>
        <v>2407968513</v>
      </c>
      <c r="H367" s="27" t="str">
        <f ca="1">IF(LEFT(G367,1)="0",LEFT(G370,1)&amp;RIGHT(G367,LEN(G367)-1),IF(VALUE(G367)=10,VALUE("1"&amp;RIGHT(G370)),G367))</f>
        <v>2407968513</v>
      </c>
      <c r="I367" s="131">
        <f ca="1">IF(OR(C364=7,C364=8,C364=9,C364=10,C364=22,C364=23,C364=24,C364=25,C364=26,C364=27,C364=28,C364=29,C364=30),H367*-1,H367*1)</f>
        <v>2407968513</v>
      </c>
      <c r="J367" s="119">
        <f t="shared" ca="1" si="223"/>
        <v>11693714904</v>
      </c>
      <c r="K367" s="121">
        <f t="shared" ca="1" si="217"/>
        <v>2407968513</v>
      </c>
      <c r="L367" s="34">
        <f t="shared" ca="1" si="218"/>
        <v>1</v>
      </c>
      <c r="M367" s="34" t="str">
        <f t="shared" ca="1" si="219"/>
        <v/>
      </c>
      <c r="N367" s="34">
        <f t="shared" ca="1" si="220"/>
        <v>4</v>
      </c>
      <c r="O367" s="34">
        <f ca="1">SMALL(N364:N373,5)</f>
        <v>8</v>
      </c>
      <c r="P367" s="33">
        <f ca="1">LARGE(K364:K373,4)</f>
        <v>7952413068</v>
      </c>
      <c r="Q367" s="33">
        <f ca="1">VLOOKUP(4,O364:P373,2,FALSE)</f>
        <v>9174635280</v>
      </c>
      <c r="R367" s="33">
        <f ca="1">IF(L374&gt;0,Q367,I367)</f>
        <v>2407968513</v>
      </c>
      <c r="T367" s="125">
        <f ca="1">IF(AND(C364&gt;=1,D364=0),R367,IF(D364=1,Z367,K367))</f>
        <v>1396857402</v>
      </c>
      <c r="V367" s="1" t="str">
        <f t="shared" ca="1" si="221"/>
        <v/>
      </c>
      <c r="W367" s="1">
        <f t="shared" ca="1" si="222"/>
        <v>4</v>
      </c>
      <c r="X367" s="1">
        <f ca="1">SMALL(V364:V373,1)</f>
        <v>2</v>
      </c>
      <c r="Y367" s="313">
        <f ca="1">LARGE(K364:K373,4)*-1</f>
        <v>-7952413068</v>
      </c>
      <c r="Z367" s="313">
        <f ca="1">VLOOKUP(4,X364:Y373,2,FALSE)</f>
        <v>1396857402</v>
      </c>
    </row>
    <row r="368" spans="1:26">
      <c r="A368" s="60" t="s">
        <v>2440</v>
      </c>
      <c r="B368" s="231"/>
      <c r="C368" s="224"/>
      <c r="E368" s="1">
        <v>5</v>
      </c>
      <c r="F368" s="1">
        <f>F362</f>
        <v>10</v>
      </c>
      <c r="G368" s="27" t="str">
        <f t="shared" ca="1" si="216"/>
        <v>6841302957</v>
      </c>
      <c r="H368" s="27" t="str">
        <f ca="1">IF(LEFT(G368,1)="0",LEFT(G364,1)&amp;RIGHT(G368,LEN(G368)-1),IF(VALUE(G368)=10,VALUE("1"&amp;RIGHT(G364)),G368))</f>
        <v>6841302957</v>
      </c>
      <c r="I368" s="131">
        <f ca="1">IF(OR(C364=1,C364=2,C364=11,C364=12,C364=13,C364=14,C364=15,C364=22,C364=23,C364=24,C364=31,C364=32),H368*-1,H368*1)</f>
        <v>6841302957</v>
      </c>
      <c r="J368" s="119">
        <f t="shared" ca="1" si="223"/>
        <v>18535017861</v>
      </c>
      <c r="K368" s="121">
        <f t="shared" ca="1" si="217"/>
        <v>6841302957</v>
      </c>
      <c r="L368" s="34">
        <f t="shared" ca="1" si="218"/>
        <v>1</v>
      </c>
      <c r="M368" s="34" t="str">
        <f t="shared" ca="1" si="219"/>
        <v/>
      </c>
      <c r="N368" s="34">
        <f t="shared" ca="1" si="220"/>
        <v>5</v>
      </c>
      <c r="O368" s="34">
        <f ca="1">SMALL(N364:N373,4)</f>
        <v>5</v>
      </c>
      <c r="P368" s="33">
        <f ca="1">LARGE(K364:K373,5)</f>
        <v>6841302957</v>
      </c>
      <c r="Q368" s="33">
        <f ca="1">VLOOKUP(5,O364:P373,2,FALSE)</f>
        <v>6841302957</v>
      </c>
      <c r="R368" s="33">
        <f ca="1">IF(L374&gt;0,Q368,I368)</f>
        <v>6841302957</v>
      </c>
      <c r="T368" s="125">
        <f ca="1">IF(AND(C364&gt;=1,D364=0),R368,IF(D364=1,Z368,K368))</f>
        <v>6841302957</v>
      </c>
      <c r="V368" s="1" t="str">
        <f t="shared" ca="1" si="221"/>
        <v/>
      </c>
      <c r="W368" s="1">
        <f t="shared" ca="1" si="222"/>
        <v>5</v>
      </c>
      <c r="X368" s="1">
        <f ca="1">SMALL(W364:W373,4)</f>
        <v>5</v>
      </c>
      <c r="Y368" s="313">
        <f ca="1">LARGE(K364:K373,5)</f>
        <v>6841302957</v>
      </c>
      <c r="Z368" s="313">
        <f ca="1">VLOOKUP(5,X364:Y373,2,FALSE)</f>
        <v>6841302957</v>
      </c>
    </row>
    <row r="369" spans="1:26">
      <c r="A369" s="60" t="s">
        <v>2441</v>
      </c>
      <c r="B369" s="231"/>
      <c r="C369" s="224"/>
      <c r="E369" s="1">
        <v>6</v>
      </c>
      <c r="F369" s="1">
        <f>F362</f>
        <v>10</v>
      </c>
      <c r="G369" s="27" t="str">
        <f t="shared" ca="1" si="216"/>
        <v>0285746391</v>
      </c>
      <c r="H369" s="27" t="str">
        <f ca="1">IF(LEFT(G369,1)="0",LEFT(G364,1)&amp;RIGHT(G369,LEN(G369)-1),IF(VALUE(G369)=10,VALUE("1"&amp;RIGHT(G364)),G369))</f>
        <v>9285746391</v>
      </c>
      <c r="I369" s="131">
        <f ca="1">IF(OR(C364&lt;=8,C364=14,C364=15,,C364=16,C364=17,C364=18,C364=19,C364=25,C364=26,C364=27,C364=28),H369*-1,H369*1)</f>
        <v>-9285746391</v>
      </c>
      <c r="J369" s="119">
        <f t="shared" ca="1" si="223"/>
        <v>9249271470</v>
      </c>
      <c r="K369" s="121">
        <f t="shared" ca="1" si="217"/>
        <v>9285746391</v>
      </c>
      <c r="L369" s="34">
        <f t="shared" ca="1" si="218"/>
        <v>1</v>
      </c>
      <c r="M369" s="34">
        <f t="shared" ca="1" si="219"/>
        <v>6</v>
      </c>
      <c r="N369" s="34" t="str">
        <f t="shared" ca="1" si="220"/>
        <v/>
      </c>
      <c r="O369" s="34">
        <f ca="1">SMALL(M364:M373,2)</f>
        <v>6</v>
      </c>
      <c r="P369" s="33">
        <f ca="1">LARGE(K364:K373,6)*-1</f>
        <v>-5730291846</v>
      </c>
      <c r="Q369" s="33">
        <f ca="1">VLOOKUP(6,O364:P373,2,FALSE)</f>
        <v>-5730291846</v>
      </c>
      <c r="R369" s="33">
        <f ca="1">IF(L374&gt;0,Q369,I369)</f>
        <v>-9285746391</v>
      </c>
      <c r="T369" s="125">
        <f ca="1">IF(AND(C364&gt;=1,D364=0),R369,IF(D364=1,Z369,K369))</f>
        <v>-9285746391</v>
      </c>
      <c r="V369" s="1">
        <f t="shared" ca="1" si="221"/>
        <v>6</v>
      </c>
      <c r="W369" s="1" t="str">
        <f t="shared" ca="1" si="222"/>
        <v/>
      </c>
      <c r="X369" s="1">
        <f ca="1">SMALL(V364:V373,4)</f>
        <v>9</v>
      </c>
      <c r="Y369" s="313">
        <f ca="1">LARGE(K364:K373,6)*-1</f>
        <v>-5730291846</v>
      </c>
      <c r="Z369" s="313">
        <f ca="1">VLOOKUP(6,X364:Y373,2,FALSE)</f>
        <v>-9285746391</v>
      </c>
    </row>
    <row r="370" spans="1:26">
      <c r="A370" s="60" t="s">
        <v>2442</v>
      </c>
      <c r="B370" s="231"/>
      <c r="C370" s="224"/>
      <c r="E370" s="1">
        <v>7</v>
      </c>
      <c r="F370" s="1">
        <f>F362</f>
        <v>10</v>
      </c>
      <c r="G370" s="27" t="str">
        <f t="shared" ca="1" si="216"/>
        <v>5730291846</v>
      </c>
      <c r="H370" s="27" t="str">
        <f ca="1">IF(LEFT(G370,1)="0",LEFT(G364,1)&amp;RIGHT(G370,LEN(G370)-1),IF(VALUE(G370)=10,VALUE("1"&amp;RIGHT(G364)),G370))</f>
        <v>5730291846</v>
      </c>
      <c r="I370" s="131">
        <f ca="1">IF(OR(C364=3,C364=5,C364=9,C364=11,C364=16,C364=17,C364=20,C364=21,C364=22,C364=23,C364=25,C364=26,C364&gt;=29),H370*-1,H370*1)</f>
        <v>-5730291846</v>
      </c>
      <c r="J370" s="119">
        <f t="shared" ca="1" si="223"/>
        <v>3518979624</v>
      </c>
      <c r="K370" s="121">
        <f t="shared" ca="1" si="217"/>
        <v>5730291846</v>
      </c>
      <c r="L370" s="34">
        <f t="shared" ca="1" si="218"/>
        <v>1</v>
      </c>
      <c r="M370" s="34">
        <f t="shared" ca="1" si="219"/>
        <v>7</v>
      </c>
      <c r="N370" s="34" t="str">
        <f t="shared" ca="1" si="220"/>
        <v/>
      </c>
      <c r="O370" s="34">
        <f ca="1">SMALL(M364:M373,4)</f>
        <v>9</v>
      </c>
      <c r="P370" s="33">
        <f ca="1">LARGE(K364:K373,7)*-1</f>
        <v>-4629180735</v>
      </c>
      <c r="Q370" s="33">
        <f ca="1">VLOOKUP(7,O364:P373,2,FALSE)</f>
        <v>-3518079624</v>
      </c>
      <c r="R370" s="33">
        <f ca="1">IF(L374&gt;0,Q370,I370)</f>
        <v>-5730291846</v>
      </c>
      <c r="T370" s="125">
        <f ca="1">IF(AND(C364&gt;=1,D364=0),R370,IF(D364=1,Z370,K370))</f>
        <v>-9174635280</v>
      </c>
      <c r="V370" s="1">
        <f t="shared" ca="1" si="221"/>
        <v>7</v>
      </c>
      <c r="W370" s="1" t="str">
        <f t="shared" ca="1" si="222"/>
        <v/>
      </c>
      <c r="X370" s="1">
        <f ca="1">SMALL(W364:W373,5)</f>
        <v>8</v>
      </c>
      <c r="Y370" s="313">
        <f ca="1">LARGE(K364:K373,7)</f>
        <v>4629180735</v>
      </c>
      <c r="Z370" s="313">
        <f ca="1">VLOOKUP(7,X364:Y373,2,FALSE)</f>
        <v>-9174635280</v>
      </c>
    </row>
    <row r="371" spans="1:26">
      <c r="A371" s="60" t="s">
        <v>2443</v>
      </c>
      <c r="B371" s="231"/>
      <c r="C371" s="224"/>
      <c r="E371" s="1">
        <v>8</v>
      </c>
      <c r="F371" s="1">
        <f>F362</f>
        <v>10</v>
      </c>
      <c r="G371" s="27" t="str">
        <f t="shared" ca="1" si="216"/>
        <v>1396857402</v>
      </c>
      <c r="H371" s="27" t="str">
        <f ca="1">IF(LEFT(G371,1)="0",INT(RAND()*9+1)&amp;RIGHT(G371,LEN(G371)-1),IF(VALUE(G371)=10,VALUE("1"&amp;RIGHT(G364)),G371))</f>
        <v>1396857402</v>
      </c>
      <c r="I371" s="131">
        <f ca="1">IF(OR(C364=1,C364=7,C364=10,C364=11,C364=12,C364=14,C364=18,C364=20,C364=24,C364=27,C364=29,C364=31),H371*-1,H371*1)</f>
        <v>1396857402</v>
      </c>
      <c r="J371" s="119">
        <f t="shared" ca="1" si="223"/>
        <v>4915837026</v>
      </c>
      <c r="K371" s="121">
        <f t="shared" ca="1" si="217"/>
        <v>1396857402</v>
      </c>
      <c r="L371" s="34">
        <f t="shared" ca="1" si="218"/>
        <v>1</v>
      </c>
      <c r="M371" s="34" t="str">
        <f t="shared" ca="1" si="219"/>
        <v/>
      </c>
      <c r="N371" s="34">
        <f t="shared" ca="1" si="220"/>
        <v>8</v>
      </c>
      <c r="O371" s="34">
        <f ca="1">SMALL(M364:M373,3)</f>
        <v>7</v>
      </c>
      <c r="P371" s="33">
        <f ca="1">LARGE(K364:K373,8)*-1</f>
        <v>-3518079624</v>
      </c>
      <c r="Q371" s="33">
        <f ca="1">VLOOKUP(8,O364:P373,2,FALSE)</f>
        <v>7952413068</v>
      </c>
      <c r="R371" s="33">
        <f ca="1">IF(L374&gt;0,Q371,I371)</f>
        <v>1396857402</v>
      </c>
      <c r="T371" s="125">
        <f ca="1">IF(AND(C364&gt;=1,D364=0),R371,IF(D364=1,Z371,K371))</f>
        <v>4629180735</v>
      </c>
      <c r="V371" s="1" t="str">
        <f t="shared" ca="1" si="221"/>
        <v/>
      </c>
      <c r="W371" s="1">
        <f t="shared" ca="1" si="222"/>
        <v>8</v>
      </c>
      <c r="X371" s="1">
        <f ca="1">SMALL(W364:W373,1)</f>
        <v>1</v>
      </c>
      <c r="Y371" s="313">
        <f ca="1">LARGE(K364:K373,8)</f>
        <v>3518079624</v>
      </c>
      <c r="Z371" s="313">
        <f ca="1">VLOOKUP(8,X364:Y373,2,FALSE)</f>
        <v>4629180735</v>
      </c>
    </row>
    <row r="372" spans="1:26">
      <c r="A372" s="60" t="s">
        <v>2444</v>
      </c>
      <c r="B372" s="231"/>
      <c r="C372" s="224"/>
      <c r="E372" s="1">
        <v>9</v>
      </c>
      <c r="F372" s="1">
        <f>F362</f>
        <v>10</v>
      </c>
      <c r="G372" s="27" t="str">
        <f t="shared" ca="1" si="216"/>
        <v>4629180735</v>
      </c>
      <c r="H372" s="27" t="str">
        <f ca="1">IF(LEFT(G372,1)="0",INT(RAND()*9+1)&amp;RIGHT(G372,LEN(G372)-1),IF(VALUE(G372)=10,VALUE("1"&amp;RIGHT(G364)),G372))</f>
        <v>4629180735</v>
      </c>
      <c r="I372" s="131">
        <f ca="1">IF(OR(C364=4,C364=5,C364=6,C364=8,C364=9,C364=12,C364=13,C364=15,C364=16,C364=18,C364=19,C364=21,C364=22,C364=25,C364=27,C364=28,C364=30,C364=32),H372*-1,H372*1)</f>
        <v>-4629180735</v>
      </c>
      <c r="J372" s="119">
        <f t="shared" ca="1" si="223"/>
        <v>286656291</v>
      </c>
      <c r="K372" s="121">
        <f t="shared" ca="1" si="217"/>
        <v>4629180735</v>
      </c>
      <c r="L372" s="34">
        <f t="shared" ca="1" si="218"/>
        <v>1</v>
      </c>
      <c r="M372" s="34">
        <f t="shared" ca="1" si="219"/>
        <v>9</v>
      </c>
      <c r="N372" s="34" t="str">
        <f t="shared" ca="1" si="220"/>
        <v/>
      </c>
      <c r="O372" s="34">
        <f ca="1">SMALL(N364:N373,6)</f>
        <v>10</v>
      </c>
      <c r="P372" s="33">
        <f ca="1">LARGE(K364:K373,9)</f>
        <v>2407968513</v>
      </c>
      <c r="Q372" s="33">
        <f ca="1">VLOOKUP(9,O364:P373,2,FALSE)</f>
        <v>-4629180735</v>
      </c>
      <c r="R372" s="33">
        <f ca="1">IF(L374&gt;0,Q372,I372)</f>
        <v>-4629180735</v>
      </c>
      <c r="T372" s="125">
        <f ca="1">IF(AND(C364&gt;=1,D364=0),R372,IF(D364=1,Z372,K372))</f>
        <v>-5730291846</v>
      </c>
      <c r="V372" s="1">
        <f t="shared" ca="1" si="221"/>
        <v>9</v>
      </c>
      <c r="W372" s="1" t="str">
        <f t="shared" ca="1" si="222"/>
        <v/>
      </c>
      <c r="X372" s="1">
        <f ca="1">SMALL(W364:W373,6)</f>
        <v>10</v>
      </c>
      <c r="Y372" s="313">
        <f ca="1">LARGE(K364:K373,9)</f>
        <v>2407968513</v>
      </c>
      <c r="Z372" s="313">
        <f ca="1">VLOOKUP(9,X364:Y373,2,FALSE)</f>
        <v>-5730291846</v>
      </c>
    </row>
    <row r="373" spans="1:26">
      <c r="A373" s="60" t="s">
        <v>2445</v>
      </c>
      <c r="B373" s="231"/>
      <c r="C373" s="224"/>
      <c r="E373" s="1">
        <v>10</v>
      </c>
      <c r="F373" s="1">
        <f>F362</f>
        <v>10</v>
      </c>
      <c r="G373" s="27" t="str">
        <f ca="1">IF(LEFT(A373,F373)="0",INT(RAND()*9+1),LEFT(A373,F373))</f>
        <v>3518079624</v>
      </c>
      <c r="H373" s="27" t="str">
        <f ca="1">IF(LEFT(G373,1)="0",INT(RAND()*9+1)&amp;RIGHT(G373,LEN(G373)-1),IF(VALUE(G373)=10,VALUE("1"&amp;RIGHT(G364)),G373))</f>
        <v>3518079624</v>
      </c>
      <c r="I373" s="131">
        <f ca="1">IF(OR(C364=2,C364=3,C364=4,C364=10,C364=13,C364=17,C364=19,C364=20,C364=21,C364=23,C364=24,C364=26,C364&gt;=28),H373*-1,H373*1)</f>
        <v>3518079624</v>
      </c>
      <c r="J373" s="119">
        <f t="shared" ca="1" si="223"/>
        <v>3804735915</v>
      </c>
      <c r="K373" s="121">
        <f t="shared" ca="1" si="217"/>
        <v>3518079624</v>
      </c>
      <c r="L373" s="34">
        <f t="shared" ca="1" si="218"/>
        <v>1</v>
      </c>
      <c r="M373" s="34" t="str">
        <f t="shared" ca="1" si="219"/>
        <v/>
      </c>
      <c r="N373" s="34">
        <f t="shared" ca="1" si="220"/>
        <v>10</v>
      </c>
      <c r="O373" s="34">
        <f ca="1">SMALL(M364:M373,1)</f>
        <v>2</v>
      </c>
      <c r="P373" s="33">
        <f ca="1">LARGE(K364:K373,10)*-1</f>
        <v>-1396857402</v>
      </c>
      <c r="Q373" s="33">
        <f ca="1">VLOOKUP(10,O364:P373,2,FALSE)</f>
        <v>2407968513</v>
      </c>
      <c r="R373" s="33">
        <f ca="1">IF(L374&gt;0,Q373,I373)</f>
        <v>3518079624</v>
      </c>
      <c r="T373" s="125">
        <f ca="1">IF(AND(C364&gt;=1,D364=0),R373,IF(D364=1,Z373,K373))</f>
        <v>2407968513</v>
      </c>
      <c r="V373" s="1" t="str">
        <f t="shared" ca="1" si="221"/>
        <v/>
      </c>
      <c r="W373" s="1">
        <f t="shared" ca="1" si="222"/>
        <v>10</v>
      </c>
      <c r="X373" s="1">
        <f ca="1">SMALL(W364:W373,3)</f>
        <v>4</v>
      </c>
      <c r="Y373" s="313">
        <f ca="1">LARGE(K364:K373,10)</f>
        <v>1396857402</v>
      </c>
      <c r="Z373" s="313">
        <f ca="1">VLOOKUP(10,X364:Y373,2,FALSE)</f>
        <v>2407968513</v>
      </c>
    </row>
    <row r="374" spans="1:26">
      <c r="A374" s="60"/>
      <c r="B374" s="231"/>
      <c r="C374" s="224"/>
      <c r="K374" s="121"/>
      <c r="L374" s="34">
        <f ca="1">COUNTIF(L364:L373,-1)</f>
        <v>0</v>
      </c>
      <c r="T374" s="125">
        <f ca="1">SUM(T364:T373)</f>
        <v>-5286173175</v>
      </c>
      <c r="W374" s="1" t="str">
        <f t="shared" si="222"/>
        <v/>
      </c>
      <c r="Z374" s="313">
        <f ca="1">SUM(Z364:Z373)</f>
        <v>-5286173175</v>
      </c>
    </row>
    <row r="375" spans="1:26">
      <c r="A375" s="60"/>
      <c r="B375" s="231"/>
      <c r="C375" s="224"/>
      <c r="T375" s="125"/>
    </row>
    <row r="376" spans="1:26">
      <c r="A376" s="203" t="s">
        <v>400</v>
      </c>
      <c r="B376" s="231"/>
      <c r="C376" s="224"/>
      <c r="K376" s="121"/>
      <c r="T376" s="125"/>
    </row>
    <row r="377" spans="1:26">
      <c r="A377" s="60"/>
      <c r="B377" s="231"/>
      <c r="C377" s="224"/>
      <c r="F377" s="211">
        <v>11</v>
      </c>
      <c r="K377" s="121"/>
      <c r="T377" s="125"/>
    </row>
    <row r="378" spans="1:26">
      <c r="A378" s="60" t="s">
        <v>440</v>
      </c>
      <c r="B378" s="231" t="s">
        <v>441</v>
      </c>
      <c r="C378" s="224"/>
      <c r="E378" s="1" t="s">
        <v>396</v>
      </c>
      <c r="F378" s="1" t="s">
        <v>444</v>
      </c>
      <c r="G378" s="27" t="s">
        <v>337</v>
      </c>
      <c r="H378" s="27" t="s">
        <v>338</v>
      </c>
      <c r="J378" s="119" t="s">
        <v>1447</v>
      </c>
      <c r="K378" s="121"/>
      <c r="R378" s="33" t="s">
        <v>1449</v>
      </c>
      <c r="S378" s="27"/>
      <c r="T378" s="125"/>
      <c r="Z378" s="1" t="s">
        <v>1824</v>
      </c>
    </row>
    <row r="379" spans="1:26">
      <c r="A379" s="60" t="s">
        <v>2446</v>
      </c>
      <c r="B379" s="231" t="str">
        <f>A379&amp;A454</f>
        <v>58309271467946021853</v>
      </c>
      <c r="C379" s="224">
        <v>0</v>
      </c>
      <c r="E379" s="1">
        <v>1</v>
      </c>
      <c r="F379" s="1">
        <f>F377</f>
        <v>11</v>
      </c>
      <c r="G379" s="27" t="str">
        <f ca="1">IF(RIGHT(B379,F379)="0",INT(RAND()*9+1),RIGHT(B379,F379))</f>
        <v>67946021853</v>
      </c>
      <c r="H379" s="27" t="str">
        <f ca="1">IF(LEFT(G379,1)="0",LEFT(G385,1)&amp;RIGHT(G379,LEN(G379)-1),IF(VALUE(G379)=10,VALUE("1"&amp;RIGHT(G385)),G379))</f>
        <v>67946021853</v>
      </c>
      <c r="I379" s="131">
        <f ca="1">H379*1</f>
        <v>67946021853</v>
      </c>
      <c r="J379" s="119">
        <f ca="1">I379</f>
        <v>67946021853</v>
      </c>
      <c r="K379" s="121">
        <f ca="1">ABS(I379)</f>
        <v>67946021853</v>
      </c>
      <c r="L379" s="34">
        <f ca="1">IF(J379&lt;0,-1,1)</f>
        <v>1</v>
      </c>
      <c r="M379" s="34" t="str">
        <f ca="1">IF(I379&lt;0,E379,"")</f>
        <v/>
      </c>
      <c r="N379" s="34">
        <f ca="1">IF(I379&gt;0,E379,"")</f>
        <v>1</v>
      </c>
      <c r="O379" s="34">
        <f ca="1">SMALL(N379:N388,2)</f>
        <v>2</v>
      </c>
      <c r="P379" s="33">
        <f ca="1">LARGE(K379:K388,1)</f>
        <v>99168243075</v>
      </c>
      <c r="Q379" s="33">
        <f ca="1">VLOOKUP(1,O379:P388,2,FALSE)</f>
        <v>74613798520</v>
      </c>
      <c r="R379" s="33">
        <f ca="1">IF(L389&gt;0,Q379,I379)</f>
        <v>67946021853</v>
      </c>
      <c r="T379" s="125">
        <f ca="1">IF(AND(C379&gt;=1,D379=0),R379,IF(D379=1,Z379,K379))</f>
        <v>67946021853</v>
      </c>
      <c r="V379" s="1" t="str">
        <f ca="1">IF(I379&lt;0,E379,"")</f>
        <v/>
      </c>
      <c r="W379" s="1">
        <f ca="1">IF(I379&gt;0,E379,"")</f>
        <v>1</v>
      </c>
      <c r="X379" s="1" t="e">
        <f ca="1">SMALL(V379:V388,2)</f>
        <v>#NUM!</v>
      </c>
      <c r="Y379" s="313">
        <f ca="1">LARGE(K379:K388,1)*-1</f>
        <v>-99168243075</v>
      </c>
      <c r="Z379" s="313">
        <f ca="1">VLOOKUP(1,X379:Y388,2,FALSE)</f>
        <v>35724809631</v>
      </c>
    </row>
    <row r="380" spans="1:26">
      <c r="A380" s="60" t="s">
        <v>2447</v>
      </c>
      <c r="B380" s="231" t="str">
        <f t="shared" ref="B380:B388" si="224">A380&amp;A455</f>
        <v>14965837026835910742</v>
      </c>
      <c r="C380" s="224"/>
      <c r="E380" s="1">
        <v>2</v>
      </c>
      <c r="F380" s="1">
        <f>F377</f>
        <v>11</v>
      </c>
      <c r="G380" s="27" t="str">
        <f t="shared" ref="G380:G386" ca="1" si="225">IF(RIGHT(B380,F380)="0",INT(RAND()*9+1),RIGHT(B380,F380))</f>
        <v>26835910742</v>
      </c>
      <c r="H380" s="27" t="str">
        <f ca="1">IF(LEFT(G380,1)="0",LEFT(G385,1)&amp;RIGHT(G380,LEN(G380)-1),IF(VALUE(G380)=10,VALUE("1"&amp;RIGHT(G385)),G380))</f>
        <v>26835910742</v>
      </c>
      <c r="I380" s="131">
        <f ca="1">H380*1</f>
        <v>26835910742</v>
      </c>
      <c r="J380" s="119">
        <f ca="1">J379+I380</f>
        <v>94781932595</v>
      </c>
      <c r="K380" s="121">
        <f t="shared" ref="K380:K388" ca="1" si="226">ABS(I380)</f>
        <v>26835910742</v>
      </c>
      <c r="L380" s="34">
        <f t="shared" ref="L380:L388" ca="1" si="227">IF(J380&lt;0,-1,1)</f>
        <v>1</v>
      </c>
      <c r="M380" s="34" t="str">
        <f t="shared" ref="M380:M388" ca="1" si="228">IF(I380&lt;0,E380,"")</f>
        <v/>
      </c>
      <c r="N380" s="34">
        <f t="shared" ref="N380:N388" ca="1" si="229">IF(I380&gt;0,E380,"")</f>
        <v>2</v>
      </c>
      <c r="O380" s="34">
        <f ca="1">SMALL(N379:N388,3)</f>
        <v>3</v>
      </c>
      <c r="P380" s="33">
        <f ca="1">LARGE(K379:K388,2)</f>
        <v>92491576308</v>
      </c>
      <c r="Q380" s="33">
        <f ca="1">VLOOKUP(2,O379:P388,2,FALSE)</f>
        <v>99168243075</v>
      </c>
      <c r="R380" s="33">
        <f ca="1">IF(L389&gt;0,Q380,I380)</f>
        <v>26835910742</v>
      </c>
      <c r="T380" s="125">
        <f ca="1">IF(AND(C379&gt;=1,D379=0),R380,IF(D379=1,Z380,K380))</f>
        <v>26835910742</v>
      </c>
      <c r="V380" s="1" t="str">
        <f t="shared" ref="V380:V388" ca="1" si="230">IF(I380&lt;0,E380,"")</f>
        <v/>
      </c>
      <c r="W380" s="1">
        <f t="shared" ref="W380:W389" ca="1" si="231">IF(I380&gt;0,E380,"")</f>
        <v>2</v>
      </c>
      <c r="X380" s="1" t="e">
        <f ca="1">SMALL(V379:V388,3)</f>
        <v>#NUM!</v>
      </c>
      <c r="Y380" s="313">
        <f ca="1">LARGE(K379:K388,2)*-1</f>
        <v>-92491576308</v>
      </c>
      <c r="Z380" s="313">
        <f ca="1">VLOOKUP(2,X379:Y388,2,FALSE)</f>
        <v>74613798520</v>
      </c>
    </row>
    <row r="381" spans="1:26">
      <c r="A381" s="60" t="s">
        <v>2448</v>
      </c>
      <c r="B381" s="231" t="str">
        <f t="shared" si="224"/>
        <v>69410382574613798520</v>
      </c>
      <c r="C381" s="224"/>
      <c r="E381" s="1">
        <v>3</v>
      </c>
      <c r="F381" s="1">
        <f>F377</f>
        <v>11</v>
      </c>
      <c r="G381" s="27" t="str">
        <f t="shared" ca="1" si="225"/>
        <v>74613798520</v>
      </c>
      <c r="H381" s="27" t="str">
        <f ca="1">IF(LEFT(G381,1)="0",LEFT(G385,1)&amp;RIGHT(G381,LEN(G381)-1),IF(VALUE(G381)=10,VALUE("1"&amp;RIGHT(G385)),G381))</f>
        <v>74613798520</v>
      </c>
      <c r="I381" s="131">
        <f ca="1">IF(AND(C379&gt;=1,C379&lt;=7),H381*-1,H381*1)</f>
        <v>74613798520</v>
      </c>
      <c r="J381" s="119">
        <f t="shared" ref="J381:J388" ca="1" si="232">J380+I381</f>
        <v>169395731115</v>
      </c>
      <c r="K381" s="121">
        <f t="shared" ca="1" si="226"/>
        <v>74613798520</v>
      </c>
      <c r="L381" s="34">
        <f t="shared" ca="1" si="227"/>
        <v>1</v>
      </c>
      <c r="M381" s="34" t="str">
        <f t="shared" ca="1" si="228"/>
        <v/>
      </c>
      <c r="N381" s="34">
        <f t="shared" ca="1" si="229"/>
        <v>3</v>
      </c>
      <c r="O381" s="34">
        <f ca="1">SMALL(N379:N388,1)</f>
        <v>1</v>
      </c>
      <c r="P381" s="33">
        <f ca="1">LARGE(K379:K388,3)</f>
        <v>74613798520</v>
      </c>
      <c r="Q381" s="33">
        <f ca="1">VLOOKUP(3,O379:P388,2,FALSE)</f>
        <v>92491576308</v>
      </c>
      <c r="R381" s="33">
        <f ca="1">IF(L389&gt;0,Q381,I381)</f>
        <v>74613798520</v>
      </c>
      <c r="T381" s="125">
        <f ca="1">IF(AND(C379&gt;=1,D379=0),R381,IF(D379=1,Z381,K381))</f>
        <v>74613798520</v>
      </c>
      <c r="V381" s="1" t="str">
        <f t="shared" ca="1" si="230"/>
        <v/>
      </c>
      <c r="W381" s="1">
        <f t="shared" ca="1" si="231"/>
        <v>3</v>
      </c>
      <c r="X381" s="1">
        <f ca="1">SMALL(W379:W388,2)</f>
        <v>2</v>
      </c>
      <c r="Y381" s="313">
        <f ca="1">LARGE(K379:K388,3)</f>
        <v>74613798520</v>
      </c>
      <c r="Z381" s="313">
        <f ca="1">VLOOKUP(3,X379:Y388,2,FALSE)</f>
        <v>18057132964</v>
      </c>
    </row>
    <row r="382" spans="1:26">
      <c r="A382" s="60" t="s">
        <v>2449</v>
      </c>
      <c r="B382" s="231" t="str">
        <f t="shared" si="224"/>
        <v>25076948135724809631</v>
      </c>
      <c r="C382" s="224"/>
      <c r="E382" s="1">
        <v>4</v>
      </c>
      <c r="F382" s="1">
        <f>F377</f>
        <v>11</v>
      </c>
      <c r="G382" s="27" t="str">
        <f t="shared" ca="1" si="225"/>
        <v>35724809631</v>
      </c>
      <c r="H382" s="27" t="str">
        <f ca="1">IF(LEFT(G382,1)="0",LEFT(G385,1)&amp;RIGHT(G382,LEN(G382)-1),IF(VALUE(G382)=10,VALUE("1"&amp;RIGHT(G385)),G382))</f>
        <v>35724809631</v>
      </c>
      <c r="I382" s="131">
        <f ca="1">IF(OR(C379=1,C379=2,C379=8,C379=9,C379=10,C379=11),H382*-1,H382*1)</f>
        <v>35724809631</v>
      </c>
      <c r="J382" s="119">
        <f t="shared" ca="1" si="232"/>
        <v>205120540746</v>
      </c>
      <c r="K382" s="121">
        <f t="shared" ca="1" si="226"/>
        <v>35724809631</v>
      </c>
      <c r="L382" s="34">
        <f t="shared" ca="1" si="227"/>
        <v>1</v>
      </c>
      <c r="M382" s="34" t="str">
        <f t="shared" ca="1" si="228"/>
        <v/>
      </c>
      <c r="N382" s="34">
        <f t="shared" ca="1" si="229"/>
        <v>4</v>
      </c>
      <c r="O382" s="34">
        <f ca="1">SMALL(N379:N388,5)</f>
        <v>5</v>
      </c>
      <c r="P382" s="33">
        <f ca="1">LARGE(K379:K388,4)</f>
        <v>70521493681</v>
      </c>
      <c r="Q382" s="33">
        <f ca="1">VLOOKUP(4,O379:P388,2,FALSE)</f>
        <v>67946021853</v>
      </c>
      <c r="R382" s="33">
        <f ca="1">IF(L389&gt;0,Q382,I382)</f>
        <v>35724809631</v>
      </c>
      <c r="T382" s="125">
        <f ca="1">IF(AND(C379&gt;=1,D379=0),R382,IF(D379=1,Z382,K382))</f>
        <v>35724809631</v>
      </c>
      <c r="V382" s="1" t="str">
        <f t="shared" ca="1" si="230"/>
        <v/>
      </c>
      <c r="W382" s="1">
        <f t="shared" ca="1" si="231"/>
        <v>4</v>
      </c>
      <c r="X382" s="1" t="e">
        <f ca="1">SMALL(V379:V388,1)</f>
        <v>#NUM!</v>
      </c>
      <c r="Y382" s="313">
        <f ca="1">LARGE(K379:K388,4)*-1</f>
        <v>-70521493681</v>
      </c>
      <c r="Z382" s="313">
        <f ca="1">VLOOKUP(4,X379:Y388,2,FALSE)</f>
        <v>67946021853</v>
      </c>
    </row>
    <row r="383" spans="1:26">
      <c r="A383" s="60" t="s">
        <v>2450</v>
      </c>
      <c r="B383" s="231" t="str">
        <f t="shared" si="224"/>
        <v>47298160353502687419</v>
      </c>
      <c r="C383" s="224"/>
      <c r="E383" s="1">
        <v>5</v>
      </c>
      <c r="F383" s="1">
        <f>F377</f>
        <v>11</v>
      </c>
      <c r="G383" s="27" t="str">
        <f t="shared" ca="1" si="225"/>
        <v>53502687419</v>
      </c>
      <c r="H383" s="27" t="str">
        <f ca="1">IF(LEFT(G383,1)="0",LEFT(G379,1)&amp;RIGHT(G383,LEN(G383)-1),IF(VALUE(G383)=10,VALUE("1"&amp;RIGHT(G379)),G383))</f>
        <v>53502687419</v>
      </c>
      <c r="I383" s="131">
        <f ca="1">IF(OR(C379=3,C379=4,C379=5,C379=8,C379=9,C379=12,C379=13),H383*-1,H383*1)</f>
        <v>53502687419</v>
      </c>
      <c r="J383" s="119">
        <f t="shared" ca="1" si="232"/>
        <v>258623228165</v>
      </c>
      <c r="K383" s="121">
        <f t="shared" ca="1" si="226"/>
        <v>53502687419</v>
      </c>
      <c r="L383" s="34">
        <f t="shared" ca="1" si="227"/>
        <v>1</v>
      </c>
      <c r="M383" s="34" t="str">
        <f t="shared" ca="1" si="228"/>
        <v/>
      </c>
      <c r="N383" s="34">
        <f t="shared" ca="1" si="229"/>
        <v>5</v>
      </c>
      <c r="O383" s="34">
        <f ca="1">SMALL(N379:N388,4)</f>
        <v>4</v>
      </c>
      <c r="P383" s="33">
        <f ca="1">LARGE(K379:K388,5)</f>
        <v>67946021853</v>
      </c>
      <c r="Q383" s="33">
        <f ca="1">VLOOKUP(5,O379:P388,2,FALSE)</f>
        <v>70521493681</v>
      </c>
      <c r="R383" s="33">
        <f ca="1">IF(L389&gt;0,Q383,I383)</f>
        <v>53502687419</v>
      </c>
      <c r="T383" s="125">
        <f ca="1">IF(AND(C379&gt;=1,D379=0),R383,IF(D379=1,Z383,K383))</f>
        <v>53502687419</v>
      </c>
      <c r="V383" s="1" t="str">
        <f t="shared" ca="1" si="230"/>
        <v/>
      </c>
      <c r="W383" s="1">
        <f t="shared" ca="1" si="231"/>
        <v>5</v>
      </c>
      <c r="X383" s="1">
        <f ca="1">SMALL(W379:W388,4)</f>
        <v>4</v>
      </c>
      <c r="Y383" s="313">
        <f ca="1">LARGE(K379:K388,5)</f>
        <v>67946021853</v>
      </c>
      <c r="Z383" s="313">
        <f ca="1">VLOOKUP(5,X379:Y388,2,FALSE)</f>
        <v>40279354186</v>
      </c>
    </row>
    <row r="384" spans="1:26">
      <c r="A384" s="60" t="s">
        <v>2451</v>
      </c>
      <c r="B384" s="231" t="str">
        <f t="shared" si="224"/>
        <v>81632504792491576308</v>
      </c>
      <c r="C384" s="224"/>
      <c r="E384" s="1">
        <v>6</v>
      </c>
      <c r="F384" s="1">
        <f>F377</f>
        <v>11</v>
      </c>
      <c r="G384" s="27" t="str">
        <f t="shared" ca="1" si="225"/>
        <v>92491576308</v>
      </c>
      <c r="H384" s="27" t="str">
        <f ca="1">IF(LEFT(G384,1)="0",LEFT(G379,1)&amp;RIGHT(G384,LEN(G384)-1),IF(VALUE(G384)=10,VALUE("1"&amp;RIGHT(G379)),G384))</f>
        <v>92491576308</v>
      </c>
      <c r="I384" s="131">
        <f ca="1">IF(OR(C379=1,C379=5,C379=6,,C379=7,C379=10,C379=11,C379=12),H384*-1,H384*1)</f>
        <v>92491576308</v>
      </c>
      <c r="J384" s="119">
        <f t="shared" ca="1" si="232"/>
        <v>351114804473</v>
      </c>
      <c r="K384" s="121">
        <f t="shared" ca="1" si="226"/>
        <v>92491576308</v>
      </c>
      <c r="L384" s="34">
        <f t="shared" ca="1" si="227"/>
        <v>1</v>
      </c>
      <c r="M384" s="34" t="str">
        <f t="shared" ca="1" si="228"/>
        <v/>
      </c>
      <c r="N384" s="34">
        <f t="shared" ca="1" si="229"/>
        <v>6</v>
      </c>
      <c r="O384" s="34" t="e">
        <f ca="1">SMALL(M379:M388,2)</f>
        <v>#NUM!</v>
      </c>
      <c r="P384" s="33">
        <f ca="1">LARGE(K379:K388,6)*-1</f>
        <v>-53502687419</v>
      </c>
      <c r="Q384" s="33">
        <f ca="1">VLOOKUP(6,O379:P388,2,FALSE)</f>
        <v>26835910742</v>
      </c>
      <c r="R384" s="33">
        <f ca="1">IF(L389&gt;0,Q384,I384)</f>
        <v>92491576308</v>
      </c>
      <c r="T384" s="125">
        <f ca="1">IF(AND(C379&gt;=1,D379=0),R384,IF(D379=1,Z384,K384))</f>
        <v>92491576308</v>
      </c>
      <c r="V384" s="1" t="str">
        <f t="shared" ca="1" si="230"/>
        <v/>
      </c>
      <c r="W384" s="1">
        <f t="shared" ca="1" si="231"/>
        <v>6</v>
      </c>
      <c r="X384" s="1" t="e">
        <f ca="1">SMALL(V379:V388,4)</f>
        <v>#NUM!</v>
      </c>
      <c r="Y384" s="313">
        <f ca="1">LARGE(K379:K388,6)*-1</f>
        <v>-53502687419</v>
      </c>
      <c r="Z384" s="313">
        <f ca="1">VLOOKUP(6,X379:Y388,2,FALSE)</f>
        <v>26835910742</v>
      </c>
    </row>
    <row r="385" spans="1:26">
      <c r="A385" s="60" t="s">
        <v>2452</v>
      </c>
      <c r="B385" s="231" t="str">
        <f t="shared" si="224"/>
        <v>03854726918057132964</v>
      </c>
      <c r="C385" s="224"/>
      <c r="E385" s="1">
        <v>7</v>
      </c>
      <c r="F385" s="1">
        <f>F377</f>
        <v>11</v>
      </c>
      <c r="G385" s="27" t="str">
        <f t="shared" ca="1" si="225"/>
        <v>18057132964</v>
      </c>
      <c r="H385" s="27" t="str">
        <f ca="1">IF(LEFT(G385,1)="0",LEFT(G379,1)&amp;RIGHT(G385,LEN(G385)-1),IF(VALUE(G385)=10,VALUE("1"&amp;RIGHT(G379)),G385))</f>
        <v>18057132964</v>
      </c>
      <c r="I385" s="131">
        <f ca="1">IF(OR(C379=2,C379=3,C379=6,C379=8,C379=10,C379=13),H385*-1,H385*1)</f>
        <v>18057132964</v>
      </c>
      <c r="J385" s="119">
        <f t="shared" ca="1" si="232"/>
        <v>369171937437</v>
      </c>
      <c r="K385" s="121">
        <f t="shared" ca="1" si="226"/>
        <v>18057132964</v>
      </c>
      <c r="L385" s="34">
        <f t="shared" ca="1" si="227"/>
        <v>1</v>
      </c>
      <c r="M385" s="34" t="str">
        <f t="shared" ca="1" si="228"/>
        <v/>
      </c>
      <c r="N385" s="34">
        <f t="shared" ca="1" si="229"/>
        <v>7</v>
      </c>
      <c r="O385" s="34" t="e">
        <f ca="1">SMALL(M379:M388,4)</f>
        <v>#NUM!</v>
      </c>
      <c r="P385" s="33">
        <f ca="1">LARGE(K379:K388,7)*-1</f>
        <v>-40279354186</v>
      </c>
      <c r="Q385" s="33" t="e">
        <f ca="1">VLOOKUP(7,O379:P388,2,FALSE)</f>
        <v>#N/A</v>
      </c>
      <c r="R385" s="33">
        <f ca="1">IF(L389&gt;0,Q385,I385)</f>
        <v>18057132964</v>
      </c>
      <c r="T385" s="125">
        <f ca="1">IF(AND(C379&gt;=1,D379=0),R385,IF(D379=1,Z385,K385))</f>
        <v>18057132964</v>
      </c>
      <c r="V385" s="1" t="str">
        <f t="shared" ca="1" si="230"/>
        <v/>
      </c>
      <c r="W385" s="1">
        <f t="shared" ca="1" si="231"/>
        <v>7</v>
      </c>
      <c r="X385" s="1">
        <f ca="1">SMALL(W379:W388,5)</f>
        <v>5</v>
      </c>
      <c r="Y385" s="313">
        <f ca="1">LARGE(K379:K388,7)</f>
        <v>40279354186</v>
      </c>
      <c r="Z385" s="313" t="e">
        <f ca="1">VLOOKUP(7,X379:Y388,2,FALSE)</f>
        <v>#N/A</v>
      </c>
    </row>
    <row r="386" spans="1:26">
      <c r="A386" s="60" t="s">
        <v>2453</v>
      </c>
      <c r="B386" s="231" t="str">
        <f t="shared" si="224"/>
        <v>36187059240279354186</v>
      </c>
      <c r="C386" s="224"/>
      <c r="E386" s="1">
        <v>8</v>
      </c>
      <c r="F386" s="1">
        <f>F377</f>
        <v>11</v>
      </c>
      <c r="G386" s="27" t="str">
        <f t="shared" ca="1" si="225"/>
        <v>40279354186</v>
      </c>
      <c r="H386" s="27" t="str">
        <f ca="1">IF(LEFT(G386,1)="0",INT(RAND()*9+1)&amp;RIGHT(G386,LEN(G386)-1),IF(VALUE(G386)=10,VALUE("1"&amp;RIGHT(G379)),G386))</f>
        <v>40279354186</v>
      </c>
      <c r="I386" s="131">
        <f ca="1">IF(OR(C379=4,C379=7,C379=9,C379=11,C379=12,C379=13),H386*-1,H386*1)</f>
        <v>40279354186</v>
      </c>
      <c r="J386" s="119">
        <f t="shared" ca="1" si="232"/>
        <v>409451291623</v>
      </c>
      <c r="K386" s="121">
        <f t="shared" ca="1" si="226"/>
        <v>40279354186</v>
      </c>
      <c r="L386" s="34">
        <f t="shared" ca="1" si="227"/>
        <v>1</v>
      </c>
      <c r="M386" s="34" t="str">
        <f t="shared" ca="1" si="228"/>
        <v/>
      </c>
      <c r="N386" s="34">
        <f t="shared" ca="1" si="229"/>
        <v>8</v>
      </c>
      <c r="O386" s="34" t="e">
        <f ca="1">SMALL(M379:M388,3)</f>
        <v>#NUM!</v>
      </c>
      <c r="P386" s="33">
        <f ca="1">LARGE(K379:K388,8)*-1</f>
        <v>-35724809631</v>
      </c>
      <c r="Q386" s="33" t="e">
        <f ca="1">VLOOKUP(8,O379:P388,2,FALSE)</f>
        <v>#N/A</v>
      </c>
      <c r="R386" s="33">
        <f ca="1">IF(L389&gt;0,Q386,I386)</f>
        <v>40279354186</v>
      </c>
      <c r="T386" s="125">
        <f ca="1">IF(AND(C379&gt;=1,D379=0),R386,IF(D379=1,Z386,K386))</f>
        <v>40279354186</v>
      </c>
      <c r="V386" s="1" t="str">
        <f t="shared" ca="1" si="230"/>
        <v/>
      </c>
      <c r="W386" s="1">
        <f t="shared" ca="1" si="231"/>
        <v>8</v>
      </c>
      <c r="X386" s="1">
        <f ca="1">SMALL(W379:W388,1)</f>
        <v>1</v>
      </c>
      <c r="Y386" s="313">
        <f ca="1">LARGE(K379:K388,8)</f>
        <v>35724809631</v>
      </c>
      <c r="Z386" s="313" t="e">
        <f ca="1">VLOOKUP(8,X379:Y388,2,FALSE)</f>
        <v>#N/A</v>
      </c>
    </row>
    <row r="387" spans="1:26">
      <c r="A387" s="60" t="s">
        <v>2454</v>
      </c>
      <c r="B387" s="231" t="str">
        <f t="shared" si="224"/>
        <v>70521493681380465297</v>
      </c>
      <c r="C387" s="224"/>
      <c r="E387" s="1">
        <v>9</v>
      </c>
      <c r="F387" s="1">
        <f>F377</f>
        <v>11</v>
      </c>
      <c r="G387" s="27" t="str">
        <f ca="1">IF(LEFT(B387,F387)="0",INT(RAND()*9+1),LEFT(B387,F387))</f>
        <v>70521493681</v>
      </c>
      <c r="H387" s="27" t="str">
        <f ca="1">IF(LEFT(G387,1)="0",INT(RAND()*9+1)&amp;RIGHT(G387,LEN(G387)-1),IF(VALUE(G387)=10,VALUE("1"&amp;RIGHT(G379)),G387))</f>
        <v>70521493681</v>
      </c>
      <c r="I387" s="131">
        <f ca="1">H387*1</f>
        <v>70521493681</v>
      </c>
      <c r="J387" s="119">
        <f t="shared" ca="1" si="232"/>
        <v>479972785304</v>
      </c>
      <c r="K387" s="121">
        <f t="shared" ca="1" si="226"/>
        <v>70521493681</v>
      </c>
      <c r="L387" s="34">
        <f t="shared" ca="1" si="227"/>
        <v>1</v>
      </c>
      <c r="M387" s="34" t="str">
        <f t="shared" ca="1" si="228"/>
        <v/>
      </c>
      <c r="N387" s="34">
        <f t="shared" ca="1" si="229"/>
        <v>9</v>
      </c>
      <c r="O387" s="34">
        <f ca="1">SMALL(N379:N388,6)</f>
        <v>6</v>
      </c>
      <c r="P387" s="33">
        <f ca="1">LARGE(K379:K388,9)</f>
        <v>26835910742</v>
      </c>
      <c r="Q387" s="33" t="e">
        <f ca="1">VLOOKUP(9,O379:P388,2,FALSE)</f>
        <v>#N/A</v>
      </c>
      <c r="R387" s="33">
        <f ca="1">IF(L389&gt;0,Q387,I387)</f>
        <v>70521493681</v>
      </c>
      <c r="T387" s="125">
        <f ca="1">IF(AND(C379&gt;=1,D379=0),R387,IF(D379=1,Z387,K387))</f>
        <v>70521493681</v>
      </c>
      <c r="V387" s="1" t="str">
        <f t="shared" ca="1" si="230"/>
        <v/>
      </c>
      <c r="W387" s="1">
        <f t="shared" ca="1" si="231"/>
        <v>9</v>
      </c>
      <c r="X387" s="1">
        <f ca="1">SMALL(W379:W388,6)</f>
        <v>6</v>
      </c>
      <c r="Y387" s="313">
        <f ca="1">LARGE(K379:K388,9)</f>
        <v>26835910742</v>
      </c>
      <c r="Z387" s="313" t="e">
        <f ca="1">VLOOKUP(9,X379:Y388,2,FALSE)</f>
        <v>#N/A</v>
      </c>
    </row>
    <row r="388" spans="1:26">
      <c r="A388" s="60" t="s">
        <v>2455</v>
      </c>
      <c r="B388" s="231" t="str">
        <f t="shared" si="224"/>
        <v>92743615809168243075</v>
      </c>
      <c r="C388" s="224"/>
      <c r="E388" s="1">
        <v>10</v>
      </c>
      <c r="F388" s="1">
        <f>F377</f>
        <v>11</v>
      </c>
      <c r="G388" s="27" t="str">
        <f ca="1">IF(RIGHT(B388,F388)="0",INT(RAND()*9+1),RIGHT(B388,F388))</f>
        <v>09168243075</v>
      </c>
      <c r="H388" s="27" t="str">
        <f ca="1">IF(LEFT(G388,1)="0",INT(RAND()*9+1)&amp;RIGHT(G388,LEN(G388)-1),IF(VALUE(G388)=10,VALUE("1"&amp;RIGHT(G379)),G388))</f>
        <v>99168243075</v>
      </c>
      <c r="I388" s="131">
        <f ca="1">H388*1</f>
        <v>99168243075</v>
      </c>
      <c r="J388" s="119">
        <f t="shared" ca="1" si="232"/>
        <v>579141028379</v>
      </c>
      <c r="K388" s="121">
        <f t="shared" ca="1" si="226"/>
        <v>99168243075</v>
      </c>
      <c r="L388" s="34">
        <f t="shared" ca="1" si="227"/>
        <v>1</v>
      </c>
      <c r="M388" s="34" t="str">
        <f t="shared" ca="1" si="228"/>
        <v/>
      </c>
      <c r="N388" s="34">
        <f t="shared" ca="1" si="229"/>
        <v>10</v>
      </c>
      <c r="O388" s="34" t="e">
        <f ca="1">SMALL(M379:M388,1)</f>
        <v>#NUM!</v>
      </c>
      <c r="P388" s="33">
        <f ca="1">LARGE(K379:K388,10)*-1</f>
        <v>-18057132964</v>
      </c>
      <c r="Q388" s="33" t="e">
        <f ca="1">VLOOKUP(10,O379:P388,2,FALSE)</f>
        <v>#N/A</v>
      </c>
      <c r="R388" s="33">
        <f ca="1">IF(L389&gt;0,Q388,I388)</f>
        <v>99168243075</v>
      </c>
      <c r="T388" s="125">
        <f ca="1">IF(AND(C379&gt;=1,D379=0),R388,IF(D379=1,Z388,K388))</f>
        <v>99168243075</v>
      </c>
      <c r="V388" s="1" t="str">
        <f t="shared" ca="1" si="230"/>
        <v/>
      </c>
      <c r="W388" s="1">
        <f t="shared" ca="1" si="231"/>
        <v>10</v>
      </c>
      <c r="X388" s="1">
        <f ca="1">SMALL(W379:W388,3)</f>
        <v>3</v>
      </c>
      <c r="Y388" s="313">
        <f ca="1">LARGE(K379:K388,10)</f>
        <v>18057132964</v>
      </c>
      <c r="Z388" s="313" t="e">
        <f ca="1">VLOOKUP(10,X379:Y388,2,FALSE)</f>
        <v>#N/A</v>
      </c>
    </row>
    <row r="389" spans="1:26">
      <c r="A389" s="60"/>
      <c r="B389" s="231"/>
      <c r="C389" s="224"/>
      <c r="K389" s="121"/>
      <c r="L389" s="34">
        <f ca="1">COUNTIF(L379:L388,-1)</f>
        <v>0</v>
      </c>
      <c r="T389" s="125">
        <f ca="1">SUM(T379:T388)</f>
        <v>579141028379</v>
      </c>
      <c r="W389" s="1" t="str">
        <f t="shared" si="231"/>
        <v/>
      </c>
      <c r="Z389" s="313" t="e">
        <f ca="1">SUM(Z379:Z388)</f>
        <v>#N/A</v>
      </c>
    </row>
    <row r="390" spans="1:26">
      <c r="A390" s="60"/>
      <c r="B390" s="231"/>
      <c r="C390" s="224"/>
      <c r="T390" s="125"/>
    </row>
    <row r="391" spans="1:26">
      <c r="A391" s="203" t="s">
        <v>401</v>
      </c>
      <c r="B391" s="231"/>
      <c r="C391" s="224"/>
      <c r="K391" s="121"/>
      <c r="T391" s="125"/>
    </row>
    <row r="392" spans="1:26">
      <c r="A392" s="60"/>
      <c r="B392" s="231"/>
      <c r="C392" s="224"/>
      <c r="F392" s="211">
        <v>11</v>
      </c>
      <c r="K392" s="121"/>
      <c r="T392" s="125"/>
    </row>
    <row r="393" spans="1:26">
      <c r="A393" s="60" t="s">
        <v>440</v>
      </c>
      <c r="B393" s="231" t="s">
        <v>441</v>
      </c>
      <c r="C393" s="224"/>
      <c r="D393" s="127" t="s">
        <v>1823</v>
      </c>
      <c r="E393" s="1" t="s">
        <v>396</v>
      </c>
      <c r="F393" s="1" t="s">
        <v>444</v>
      </c>
      <c r="G393" s="27" t="s">
        <v>337</v>
      </c>
      <c r="H393" s="27" t="s">
        <v>338</v>
      </c>
      <c r="J393" s="119" t="s">
        <v>1447</v>
      </c>
      <c r="K393" s="121"/>
      <c r="R393" s="33" t="s">
        <v>1449</v>
      </c>
      <c r="S393" s="27"/>
      <c r="T393" s="125"/>
      <c r="Z393" s="1" t="s">
        <v>1824</v>
      </c>
    </row>
    <row r="394" spans="1:26">
      <c r="A394" s="60" t="s">
        <v>2456</v>
      </c>
      <c r="B394" s="231" t="str">
        <f>A394&amp;A469</f>
        <v>80745936211904837652</v>
      </c>
      <c r="C394" s="126">
        <f ca="1">IF(OR(C94=C395,C124=C395,C154=C395,C184=C395,C214=C395,C244=C395,C274=C395,C304=C395,C334=C395,C364=C395),INT(RAND()*32)+1,C395)</f>
        <v>32</v>
      </c>
      <c r="D394" s="311">
        <f ca="1">INT(RAND()*2)</f>
        <v>1</v>
      </c>
      <c r="E394" s="1">
        <v>1</v>
      </c>
      <c r="F394" s="1">
        <f>F392</f>
        <v>11</v>
      </c>
      <c r="G394" s="27" t="str">
        <f t="shared" ref="G394:G400" ca="1" si="233">IF(RIGHT(B394,F394)="0",INT(RAND()*9+1),RIGHT(B394,F394))</f>
        <v>11904837652</v>
      </c>
      <c r="H394" s="27" t="str">
        <f ca="1">IF(LEFT(G394,1)="0",LEFT(G400,1)&amp;RIGHT(G394,LEN(G394)-1),IF(VALUE(G394)=10,VALUE("1"&amp;RIGHT(G400)),G394))</f>
        <v>11904837652</v>
      </c>
      <c r="I394" s="131">
        <f ca="1">H394*1</f>
        <v>11904837652</v>
      </c>
      <c r="J394" s="119">
        <f ca="1">I394</f>
        <v>11904837652</v>
      </c>
      <c r="K394" s="121">
        <f ca="1">ABS(I394)</f>
        <v>11904837652</v>
      </c>
      <c r="L394" s="34">
        <f ca="1">IF(J394&lt;0,-1,1)</f>
        <v>1</v>
      </c>
      <c r="M394" s="34" t="str">
        <f ca="1">IF(I394&lt;0,E394,"")</f>
        <v/>
      </c>
      <c r="N394" s="34">
        <f ca="1">IF(I394&gt;0,E394,"")</f>
        <v>1</v>
      </c>
      <c r="O394" s="34">
        <f ca="1">SMALL(N394:N403,2)</f>
        <v>2</v>
      </c>
      <c r="P394" s="33">
        <f ca="1">LARGE(K394:K403,1)</f>
        <v>97560493218</v>
      </c>
      <c r="Q394" s="33">
        <f ca="1">VLOOKUP(1,O394:P403,2,FALSE)</f>
        <v>70893726541</v>
      </c>
      <c r="R394" s="33">
        <f ca="1">IF(L404&gt;0,Q394,I394)</f>
        <v>11904837652</v>
      </c>
      <c r="T394" s="125">
        <f ca="1">IF(AND(C394&gt;=1,D394=0),R394,IF(D394=1,Z394,K394))</f>
        <v>23126059874</v>
      </c>
      <c r="V394" s="1" t="str">
        <f ca="1">IF(I394&lt;0,E394,"")</f>
        <v/>
      </c>
      <c r="W394" s="1">
        <f ca="1">IF(I394&gt;0,E394,"")</f>
        <v>1</v>
      </c>
      <c r="X394" s="1">
        <f ca="1">SMALL(V394:V403,2)</f>
        <v>7</v>
      </c>
      <c r="Y394" s="313">
        <f ca="1">LARGE(K394:K403,1)*-1</f>
        <v>-97560493218</v>
      </c>
      <c r="Z394" s="313">
        <f ca="1">VLOOKUP(1,X394:Y403,2,FALSE)</f>
        <v>23126059874</v>
      </c>
    </row>
    <row r="395" spans="1:26">
      <c r="A395" s="60" t="s">
        <v>2457</v>
      </c>
      <c r="B395" s="231" t="str">
        <f t="shared" ref="B395:B403" si="234">A395&amp;A470</f>
        <v>91856047323126059874</v>
      </c>
      <c r="C395" s="224">
        <f ca="1">INT(RAND()*32)+1</f>
        <v>31</v>
      </c>
      <c r="E395" s="1">
        <v>2</v>
      </c>
      <c r="F395" s="1">
        <f>F392</f>
        <v>11</v>
      </c>
      <c r="G395" s="27" t="str">
        <f t="shared" ca="1" si="233"/>
        <v>23126059874</v>
      </c>
      <c r="H395" s="27" t="str">
        <f ca="1">IF(LEFT(G395,1)="0",LEFT(G400,1)&amp;RIGHT(G395,LEN(G395)-1),IF(VALUE(G395)=10,VALUE("1"&amp;RIGHT(G400)),G395))</f>
        <v>23126059874</v>
      </c>
      <c r="I395" s="131">
        <f ca="1">IF(C394&lt;=6,H395*-1,H395*1)</f>
        <v>23126059874</v>
      </c>
      <c r="J395" s="119">
        <f ca="1">J394+I395</f>
        <v>35030897526</v>
      </c>
      <c r="K395" s="121">
        <f t="shared" ref="K395:K403" ca="1" si="235">ABS(I395)</f>
        <v>23126059874</v>
      </c>
      <c r="L395" s="34">
        <f t="shared" ref="L395:L403" ca="1" si="236">IF(J395&lt;0,-1,1)</f>
        <v>1</v>
      </c>
      <c r="M395" s="34" t="str">
        <f t="shared" ref="M395:M403" ca="1" si="237">IF(I395&lt;0,E395,"")</f>
        <v/>
      </c>
      <c r="N395" s="34">
        <f t="shared" ref="N395:N403" ca="1" si="238">IF(I395&gt;0,E395,"")</f>
        <v>2</v>
      </c>
      <c r="O395" s="34">
        <f ca="1">SMALL(N394:N403,3)</f>
        <v>3</v>
      </c>
      <c r="P395" s="33">
        <f ca="1">LARGE(K394:K403,2)</f>
        <v>84237160985</v>
      </c>
      <c r="Q395" s="33">
        <f ca="1">VLOOKUP(2,O394:P403,2,FALSE)</f>
        <v>97560493218</v>
      </c>
      <c r="R395" s="33">
        <f ca="1">IF(L404&gt;0,Q395,I395)</f>
        <v>23126059874</v>
      </c>
      <c r="T395" s="125">
        <f ca="1">IF(AND(C394&gt;=1,D394=0),R395,IF(D394=1,Z395,K395))</f>
        <v>70893726541</v>
      </c>
      <c r="V395" s="1" t="str">
        <f t="shared" ref="V395:V403" ca="1" si="239">IF(I395&lt;0,E395,"")</f>
        <v/>
      </c>
      <c r="W395" s="1">
        <f t="shared" ref="W395:W404" ca="1" si="240">IF(I395&gt;0,E395,"")</f>
        <v>2</v>
      </c>
      <c r="X395" s="1">
        <f ca="1">SMALL(V394:V403,3)</f>
        <v>9</v>
      </c>
      <c r="Y395" s="313">
        <f ca="1">LARGE(K394:K403,2)*-1</f>
        <v>-84237160985</v>
      </c>
      <c r="Z395" s="313">
        <f ca="1">VLOOKUP(2,X394:Y403,2,FALSE)</f>
        <v>70893726541</v>
      </c>
    </row>
    <row r="396" spans="1:26">
      <c r="A396" s="60" t="s">
        <v>2458</v>
      </c>
      <c r="B396" s="231" t="str">
        <f t="shared" si="234"/>
        <v>35290481769782615430</v>
      </c>
      <c r="C396" s="224"/>
      <c r="E396" s="1">
        <v>3</v>
      </c>
      <c r="F396" s="1">
        <f>F392</f>
        <v>11</v>
      </c>
      <c r="G396" s="27" t="str">
        <f t="shared" ca="1" si="233"/>
        <v>69782615430</v>
      </c>
      <c r="H396" s="27" t="str">
        <f ca="1">IF(LEFT(G396,1)="0",LEFT(G400,1)&amp;RIGHT(G396,LEN(G396)-1),IF(VALUE(G396)=10,VALUE("1"&amp;RIGHT(G400)),G396))</f>
        <v>69782615430</v>
      </c>
      <c r="I396" s="131">
        <f ca="1">IF(AND(C394&gt;=6,C394&lt;=21),H396*-1,H396*1)</f>
        <v>69782615430</v>
      </c>
      <c r="J396" s="119">
        <f t="shared" ref="J396:J403" ca="1" si="241">J395+I396</f>
        <v>104813512956</v>
      </c>
      <c r="K396" s="121">
        <f t="shared" ca="1" si="235"/>
        <v>69782615430</v>
      </c>
      <c r="L396" s="34">
        <f t="shared" ca="1" si="236"/>
        <v>1</v>
      </c>
      <c r="M396" s="34" t="str">
        <f t="shared" ca="1" si="237"/>
        <v/>
      </c>
      <c r="N396" s="34">
        <f t="shared" ca="1" si="238"/>
        <v>3</v>
      </c>
      <c r="O396" s="34">
        <f ca="1">SMALL(N394:N403,1)</f>
        <v>1</v>
      </c>
      <c r="P396" s="33">
        <f ca="1">LARGE(K394:K403,3)</f>
        <v>70893726541</v>
      </c>
      <c r="Q396" s="33">
        <f ca="1">VLOOKUP(3,O394:P403,2,FALSE)</f>
        <v>84237160985</v>
      </c>
      <c r="R396" s="33">
        <f ca="1">IF(L404&gt;0,Q396,I396)</f>
        <v>69782615430</v>
      </c>
      <c r="T396" s="125">
        <f ca="1">IF(AND(C394&gt;=1,D394=0),R396,IF(D394=1,Z396,K396))</f>
        <v>11904837652</v>
      </c>
      <c r="V396" s="1" t="str">
        <f t="shared" ca="1" si="239"/>
        <v/>
      </c>
      <c r="W396" s="1">
        <f t="shared" ca="1" si="240"/>
        <v>3</v>
      </c>
      <c r="X396" s="1">
        <f ca="1">SMALL(W394:W403,2)</f>
        <v>2</v>
      </c>
      <c r="Y396" s="313">
        <f ca="1">LARGE(K394:K403,3)</f>
        <v>70893726541</v>
      </c>
      <c r="Z396" s="313">
        <f ca="1">VLOOKUP(3,X394:Y403,2,FALSE)</f>
        <v>11904837652</v>
      </c>
    </row>
    <row r="397" spans="1:26">
      <c r="A397" s="60" t="s">
        <v>2459</v>
      </c>
      <c r="B397" s="231" t="str">
        <f t="shared" si="234"/>
        <v>13078269546459382107</v>
      </c>
      <c r="C397" s="224"/>
      <c r="E397" s="1">
        <v>4</v>
      </c>
      <c r="F397" s="1">
        <f>F392</f>
        <v>11</v>
      </c>
      <c r="G397" s="27" t="str">
        <f t="shared" ca="1" si="233"/>
        <v>46459382107</v>
      </c>
      <c r="H397" s="27" t="str">
        <f ca="1">IF(LEFT(G397,1)="0",LEFT(G400,1)&amp;RIGHT(G397,LEN(G397)-1),IF(VALUE(G397)=10,VALUE("1"&amp;RIGHT(G400)),G397))</f>
        <v>46459382107</v>
      </c>
      <c r="I397" s="131">
        <f ca="1">IF(OR(C394=7,C394=8,C394=9,C394=10,C394=22,C394=23,C394=24,C394=25,C394=26,C394=27,C394=28,C394=29,C394=30),H397*-1,H397*1)</f>
        <v>46459382107</v>
      </c>
      <c r="J397" s="119">
        <f t="shared" ca="1" si="241"/>
        <v>151272895063</v>
      </c>
      <c r="K397" s="121">
        <f t="shared" ca="1" si="235"/>
        <v>46459382107</v>
      </c>
      <c r="L397" s="34">
        <f t="shared" ca="1" si="236"/>
        <v>1</v>
      </c>
      <c r="M397" s="34" t="str">
        <f t="shared" ca="1" si="237"/>
        <v/>
      </c>
      <c r="N397" s="34">
        <f t="shared" ca="1" si="238"/>
        <v>4</v>
      </c>
      <c r="O397" s="34">
        <f ca="1">SMALL(N394:N403,5)</f>
        <v>6</v>
      </c>
      <c r="P397" s="33">
        <f ca="1">LARGE(K394:K403,4)</f>
        <v>69782615430</v>
      </c>
      <c r="Q397" s="33">
        <f ca="1">VLOOKUP(4,O394:P403,2,FALSE)</f>
        <v>46459382107</v>
      </c>
      <c r="R397" s="33">
        <f ca="1">IF(L404&gt;0,Q397,I397)</f>
        <v>46459382107</v>
      </c>
      <c r="T397" s="125">
        <f ca="1">IF(AND(C394&gt;=1,D394=0),R397,IF(D394=1,Z397,K397))</f>
        <v>46459382107</v>
      </c>
      <c r="V397" s="1" t="str">
        <f t="shared" ca="1" si="239"/>
        <v/>
      </c>
      <c r="W397" s="1">
        <f t="shared" ca="1" si="240"/>
        <v>4</v>
      </c>
      <c r="X397" s="1">
        <f ca="1">SMALL(V394:V403,1)</f>
        <v>5</v>
      </c>
      <c r="Y397" s="313">
        <f ca="1">LARGE(K394:K403,4)*-1</f>
        <v>-69782615430</v>
      </c>
      <c r="Z397" s="313">
        <f ca="1">VLOOKUP(4,X394:Y403,2,FALSE)</f>
        <v>46459382107</v>
      </c>
    </row>
    <row r="398" spans="1:26">
      <c r="A398" s="60" t="s">
        <v>2460</v>
      </c>
      <c r="B398" s="231" t="str">
        <f t="shared" si="234"/>
        <v>57412603984237160985</v>
      </c>
      <c r="C398" s="224"/>
      <c r="E398" s="1">
        <v>5</v>
      </c>
      <c r="F398" s="1">
        <f>F392</f>
        <v>11</v>
      </c>
      <c r="G398" s="27" t="str">
        <f t="shared" ca="1" si="233"/>
        <v>84237160985</v>
      </c>
      <c r="H398" s="27" t="str">
        <f ca="1">IF(LEFT(G398,1)="0",LEFT(G394,1)&amp;RIGHT(G398,LEN(G398)-1),IF(VALUE(G398)=10,VALUE("1"&amp;RIGHT(G394)),G398))</f>
        <v>84237160985</v>
      </c>
      <c r="I398" s="131">
        <f ca="1">IF(OR(C394=1,C394=2,C394=11,C394=12,C394=13,C394=14,C394=15,C394=22,C394=23,C394=24,C394=31,C394=32),H398*-1,H398*1)</f>
        <v>-84237160985</v>
      </c>
      <c r="J398" s="119">
        <f t="shared" ca="1" si="241"/>
        <v>67035734078</v>
      </c>
      <c r="K398" s="121">
        <f t="shared" ca="1" si="235"/>
        <v>84237160985</v>
      </c>
      <c r="L398" s="34">
        <f t="shared" ca="1" si="236"/>
        <v>1</v>
      </c>
      <c r="M398" s="34">
        <f t="shared" ca="1" si="237"/>
        <v>5</v>
      </c>
      <c r="N398" s="34" t="str">
        <f t="shared" ca="1" si="238"/>
        <v/>
      </c>
      <c r="O398" s="34">
        <f ca="1">SMALL(N394:N403,4)</f>
        <v>4</v>
      </c>
      <c r="P398" s="33">
        <f ca="1">LARGE(K394:K403,5)</f>
        <v>46459382107</v>
      </c>
      <c r="Q398" s="33">
        <f ca="1">VLOOKUP(5,O394:P403,2,FALSE)</f>
        <v>-11904837652</v>
      </c>
      <c r="R398" s="33">
        <f ca="1">IF(L404&gt;0,Q398,I398)</f>
        <v>-84237160985</v>
      </c>
      <c r="T398" s="125">
        <f ca="1">IF(AND(C394&gt;=1,D394=0),R398,IF(D394=1,Z398,K398))</f>
        <v>-69782615430</v>
      </c>
      <c r="V398" s="1">
        <f t="shared" ca="1" si="239"/>
        <v>5</v>
      </c>
      <c r="W398" s="1" t="str">
        <f t="shared" ca="1" si="240"/>
        <v/>
      </c>
      <c r="X398" s="1">
        <f ca="1">SMALL(W394:W403,4)</f>
        <v>4</v>
      </c>
      <c r="Y398" s="313">
        <f ca="1">LARGE(K394:K403,5)</f>
        <v>46459382107</v>
      </c>
      <c r="Z398" s="313">
        <f ca="1">VLOOKUP(5,X394:Y403,2,FALSE)</f>
        <v>-69782615430</v>
      </c>
    </row>
    <row r="399" spans="1:26">
      <c r="A399" s="60" t="s">
        <v>2461</v>
      </c>
      <c r="B399" s="231" t="str">
        <f t="shared" si="234"/>
        <v>68523714097560493218</v>
      </c>
      <c r="C399" s="224"/>
      <c r="E399" s="1">
        <v>6</v>
      </c>
      <c r="F399" s="1">
        <f>F392</f>
        <v>11</v>
      </c>
      <c r="G399" s="27" t="str">
        <f t="shared" ca="1" si="233"/>
        <v>97560493218</v>
      </c>
      <c r="H399" s="27" t="str">
        <f ca="1">IF(LEFT(G399,1)="0",LEFT(G394,1)&amp;RIGHT(G399,LEN(G399)-1),IF(VALUE(G399)=10,VALUE("1"&amp;RIGHT(G394)),G399))</f>
        <v>97560493218</v>
      </c>
      <c r="I399" s="131">
        <f ca="1">IF(OR(C394&lt;=8,C394=14,C394=15,,C394=16,C394=17,C394=18,C394=19,C394=25,C394=26,C394=27,C394=28),H399*-1,H399*1)</f>
        <v>97560493218</v>
      </c>
      <c r="J399" s="119">
        <f t="shared" ca="1" si="241"/>
        <v>164596227296</v>
      </c>
      <c r="K399" s="121">
        <f t="shared" ca="1" si="235"/>
        <v>97560493218</v>
      </c>
      <c r="L399" s="34">
        <f t="shared" ca="1" si="236"/>
        <v>1</v>
      </c>
      <c r="M399" s="34" t="str">
        <f t="shared" ca="1" si="237"/>
        <v/>
      </c>
      <c r="N399" s="34">
        <f t="shared" ca="1" si="238"/>
        <v>6</v>
      </c>
      <c r="O399" s="34">
        <f ca="1">SMALL(M394:M403,2)</f>
        <v>7</v>
      </c>
      <c r="P399" s="33">
        <f ca="1">LARGE(K394:K403,6)*-1</f>
        <v>-35348271096</v>
      </c>
      <c r="Q399" s="33">
        <f ca="1">VLOOKUP(6,O394:P403,2,FALSE)</f>
        <v>69782615430</v>
      </c>
      <c r="R399" s="33">
        <f ca="1">IF(L404&gt;0,Q399,I399)</f>
        <v>97560493218</v>
      </c>
      <c r="T399" s="125">
        <f ca="1">IF(AND(C394&gt;=1,D394=0),R399,IF(D394=1,Z399,K399))</f>
        <v>24189370652</v>
      </c>
      <c r="V399" s="1" t="str">
        <f t="shared" ca="1" si="239"/>
        <v/>
      </c>
      <c r="W399" s="1">
        <f t="shared" ca="1" si="240"/>
        <v>6</v>
      </c>
      <c r="X399" s="1">
        <f ca="1">SMALL(V394:V403,4)</f>
        <v>10</v>
      </c>
      <c r="Y399" s="313">
        <f ca="1">LARGE(K394:K403,6)*-1</f>
        <v>-35348271096</v>
      </c>
      <c r="Z399" s="313">
        <f ca="1">VLOOKUP(6,X394:Y403,2,FALSE)</f>
        <v>24189370652</v>
      </c>
    </row>
    <row r="400" spans="1:26">
      <c r="A400" s="60" t="s">
        <v>2462</v>
      </c>
      <c r="B400" s="231" t="str">
        <f t="shared" si="234"/>
        <v>79634825108671504329</v>
      </c>
      <c r="C400" s="224"/>
      <c r="E400" s="1">
        <v>7</v>
      </c>
      <c r="F400" s="1">
        <f>F392</f>
        <v>11</v>
      </c>
      <c r="G400" s="27" t="str">
        <f t="shared" ca="1" si="233"/>
        <v>08671504329</v>
      </c>
      <c r="H400" s="27" t="str">
        <f ca="1">IF(LEFT(G400,1)="0",LEFT(G394,1)&amp;RIGHT(G400,LEN(G400)-1),IF(VALUE(G400)=10,VALUE("1"&amp;RIGHT(G394)),G400))</f>
        <v>18671504329</v>
      </c>
      <c r="I400" s="131">
        <f ca="1">IF(OR(C394=3,C394=5,C394=9,C394=11,C394=16,C394=17,C394=20,C394=21,C394=22,C394=23,C394=25,C394=26,C394&gt;=29),H400*-1,H400*1)</f>
        <v>-18671504329</v>
      </c>
      <c r="J400" s="119">
        <f t="shared" ca="1" si="241"/>
        <v>145924722967</v>
      </c>
      <c r="K400" s="121">
        <f t="shared" ca="1" si="235"/>
        <v>18671504329</v>
      </c>
      <c r="L400" s="34">
        <f t="shared" ca="1" si="236"/>
        <v>1</v>
      </c>
      <c r="M400" s="34">
        <f t="shared" ca="1" si="237"/>
        <v>7</v>
      </c>
      <c r="N400" s="34" t="str">
        <f t="shared" ca="1" si="238"/>
        <v/>
      </c>
      <c r="O400" s="34">
        <f ca="1">SMALL(M394:M403,4)</f>
        <v>10</v>
      </c>
      <c r="P400" s="33">
        <f ca="1">LARGE(K394:K403,7)*-1</f>
        <v>-24189370652</v>
      </c>
      <c r="Q400" s="33">
        <f ca="1">VLOOKUP(7,O394:P403,2,FALSE)</f>
        <v>-35348271096</v>
      </c>
      <c r="R400" s="33">
        <f ca="1">IF(L404&gt;0,Q400,I400)</f>
        <v>-18671504329</v>
      </c>
      <c r="T400" s="125">
        <f ca="1">IF(AND(C394&gt;=1,D394=0),R400,IF(D394=1,Z400,K400))</f>
        <v>-97560493218</v>
      </c>
      <c r="V400" s="1">
        <f t="shared" ca="1" si="239"/>
        <v>7</v>
      </c>
      <c r="W400" s="1" t="str">
        <f t="shared" ca="1" si="240"/>
        <v/>
      </c>
      <c r="X400" s="1">
        <f ca="1">SMALL(W394:W403,5)</f>
        <v>6</v>
      </c>
      <c r="Y400" s="313">
        <f ca="1">LARGE(K394:K403,7)</f>
        <v>24189370652</v>
      </c>
      <c r="Z400" s="313">
        <f ca="1">VLOOKUP(7,X394:Y403,2,FALSE)</f>
        <v>-97560493218</v>
      </c>
    </row>
    <row r="401" spans="1:26">
      <c r="A401" s="60" t="s">
        <v>2463</v>
      </c>
      <c r="B401" s="231" t="str">
        <f t="shared" si="234"/>
        <v>24189370652015948763</v>
      </c>
      <c r="C401" s="224"/>
      <c r="E401" s="1">
        <v>8</v>
      </c>
      <c r="F401" s="1">
        <f>F392</f>
        <v>11</v>
      </c>
      <c r="G401" s="27" t="str">
        <f ca="1">IF(LEFT(B401,F401)="0",INT(RAND()*9+1),LEFT(B401,F401))</f>
        <v>24189370652</v>
      </c>
      <c r="H401" s="27" t="str">
        <f ca="1">IF(LEFT(G401,1)="0",INT(RAND()*9+1)&amp;RIGHT(G401,LEN(G401)-1),IF(VALUE(G401)=10,VALUE("1"&amp;RIGHT(G394)),G401))</f>
        <v>24189370652</v>
      </c>
      <c r="I401" s="131">
        <f ca="1">IF(OR(C394=1,C394=7,C394=10,C394=11,C394=12,C394=14,C394=18,C394=20,C394=24,C394=27,C394=29,C394=31),H401*-1,H401*1)</f>
        <v>24189370652</v>
      </c>
      <c r="J401" s="119">
        <f t="shared" ca="1" si="241"/>
        <v>170114093619</v>
      </c>
      <c r="K401" s="121">
        <f t="shared" ca="1" si="235"/>
        <v>24189370652</v>
      </c>
      <c r="L401" s="34">
        <f t="shared" ca="1" si="236"/>
        <v>1</v>
      </c>
      <c r="M401" s="34" t="str">
        <f t="shared" ca="1" si="237"/>
        <v/>
      </c>
      <c r="N401" s="34">
        <f t="shared" ca="1" si="238"/>
        <v>8</v>
      </c>
      <c r="O401" s="34">
        <f ca="1">SMALL(M394:M403,3)</f>
        <v>9</v>
      </c>
      <c r="P401" s="33">
        <f ca="1">LARGE(K394:K403,8)*-1</f>
        <v>-23126059874</v>
      </c>
      <c r="Q401" s="33">
        <f ca="1">VLOOKUP(8,O394:P403,2,FALSE)</f>
        <v>18671504329</v>
      </c>
      <c r="R401" s="33">
        <f ca="1">IF(L404&gt;0,Q401,I401)</f>
        <v>24189370652</v>
      </c>
      <c r="T401" s="125">
        <f ca="1">IF(AND(C394&gt;=1,D394=0),R401,IF(D394=1,Z401,K401))</f>
        <v>18671504329</v>
      </c>
      <c r="V401" s="1" t="str">
        <f t="shared" ca="1" si="239"/>
        <v/>
      </c>
      <c r="W401" s="1">
        <f t="shared" ca="1" si="240"/>
        <v>8</v>
      </c>
      <c r="X401" s="1">
        <f ca="1">SMALL(W394:W403,1)</f>
        <v>1</v>
      </c>
      <c r="Y401" s="313">
        <f ca="1">LARGE(K394:K403,8)</f>
        <v>23126059874</v>
      </c>
      <c r="Z401" s="313">
        <f ca="1">VLOOKUP(8,X394:Y403,2,FALSE)</f>
        <v>18671504329</v>
      </c>
    </row>
    <row r="402" spans="1:26">
      <c r="A402" s="60" t="s">
        <v>2464</v>
      </c>
      <c r="B402" s="231" t="str">
        <f t="shared" si="234"/>
        <v>46301592870893726541</v>
      </c>
      <c r="C402" s="224"/>
      <c r="E402" s="1">
        <v>9</v>
      </c>
      <c r="F402" s="1">
        <f>F392</f>
        <v>11</v>
      </c>
      <c r="G402" s="27" t="str">
        <f t="shared" ref="G402:G403" ca="1" si="242">IF(RIGHT(B402,F402)="0",INT(RAND()*9+1),RIGHT(B402,F402))</f>
        <v>70893726541</v>
      </c>
      <c r="H402" s="27" t="str">
        <f ca="1">IF(LEFT(G402,1)="0",INT(RAND()*9+1)&amp;RIGHT(G402,LEN(G402)-1),IF(VALUE(G402)=10,VALUE("1"&amp;RIGHT(G394)),G402))</f>
        <v>70893726541</v>
      </c>
      <c r="I402" s="131">
        <f ca="1">IF(OR(C394=4,C394=5,C394=6,C394=8,C394=9,C394=12,C394=13,C394=15,C394=16,C394=18,C394=19,C394=21,C394=22,C394=25,C394=27,C394=28,C394=30,C394=32),H402*-1,H402*1)</f>
        <v>-70893726541</v>
      </c>
      <c r="J402" s="119">
        <f t="shared" ca="1" si="241"/>
        <v>99220367078</v>
      </c>
      <c r="K402" s="121">
        <f t="shared" ca="1" si="235"/>
        <v>70893726541</v>
      </c>
      <c r="L402" s="34">
        <f t="shared" ca="1" si="236"/>
        <v>1</v>
      </c>
      <c r="M402" s="34">
        <f t="shared" ca="1" si="237"/>
        <v>9</v>
      </c>
      <c r="N402" s="34" t="str">
        <f t="shared" ca="1" si="238"/>
        <v/>
      </c>
      <c r="O402" s="34">
        <f ca="1">SMALL(N394:N403,6)</f>
        <v>8</v>
      </c>
      <c r="P402" s="33">
        <f ca="1">LARGE(K394:K403,9)</f>
        <v>18671504329</v>
      </c>
      <c r="Q402" s="33">
        <f ca="1">VLOOKUP(9,O394:P403,2,FALSE)</f>
        <v>-23126059874</v>
      </c>
      <c r="R402" s="33">
        <f ca="1">IF(L404&gt;0,Q402,I402)</f>
        <v>-70893726541</v>
      </c>
      <c r="T402" s="125">
        <f ca="1">IF(AND(C394&gt;=1,D394=0),R402,IF(D394=1,Z402,K402))</f>
        <v>-84237160985</v>
      </c>
      <c r="V402" s="1">
        <f t="shared" ca="1" si="239"/>
        <v>9</v>
      </c>
      <c r="W402" s="1" t="str">
        <f t="shared" ca="1" si="240"/>
        <v/>
      </c>
      <c r="X402" s="1">
        <f ca="1">SMALL(W394:W403,6)</f>
        <v>8</v>
      </c>
      <c r="Y402" s="313">
        <f ca="1">LARGE(K394:K403,9)</f>
        <v>18671504329</v>
      </c>
      <c r="Z402" s="313">
        <f ca="1">VLOOKUP(9,X394:Y403,2,FALSE)</f>
        <v>-84237160985</v>
      </c>
    </row>
    <row r="403" spans="1:26">
      <c r="A403" s="60" t="s">
        <v>2465</v>
      </c>
      <c r="B403" s="231" t="str">
        <f t="shared" si="234"/>
        <v>02967158435348271096</v>
      </c>
      <c r="C403" s="224"/>
      <c r="E403" s="1">
        <v>10</v>
      </c>
      <c r="F403" s="1">
        <f>F392</f>
        <v>11</v>
      </c>
      <c r="G403" s="27" t="str">
        <f t="shared" ca="1" si="242"/>
        <v>35348271096</v>
      </c>
      <c r="H403" s="27" t="str">
        <f ca="1">IF(LEFT(G403,1)="0",INT(RAND()*9+1)&amp;RIGHT(G403,LEN(G403)-1),IF(VALUE(G403)=10,VALUE("1"&amp;RIGHT(G394)),G403))</f>
        <v>35348271096</v>
      </c>
      <c r="I403" s="131">
        <f ca="1">IF(OR(C394=2,C394=3,C394=4,C394=10,C394=13,C394=17,C394=19,C394=20,C394=21,C394=23,C394=24,C394=26,C394&gt;=28),H403*-1,H403*1)</f>
        <v>-35348271096</v>
      </c>
      <c r="J403" s="119">
        <f t="shared" ca="1" si="241"/>
        <v>63872095982</v>
      </c>
      <c r="K403" s="121">
        <f t="shared" ca="1" si="235"/>
        <v>35348271096</v>
      </c>
      <c r="L403" s="34">
        <f t="shared" ca="1" si="236"/>
        <v>1</v>
      </c>
      <c r="M403" s="34">
        <f t="shared" ca="1" si="237"/>
        <v>10</v>
      </c>
      <c r="N403" s="34" t="str">
        <f t="shared" ca="1" si="238"/>
        <v/>
      </c>
      <c r="O403" s="34">
        <f ca="1">SMALL(M394:M403,1)</f>
        <v>5</v>
      </c>
      <c r="P403" s="33">
        <f ca="1">LARGE(K394:K403,10)*-1</f>
        <v>-11904837652</v>
      </c>
      <c r="Q403" s="33">
        <f ca="1">VLOOKUP(10,O394:P403,2,FALSE)</f>
        <v>-24189370652</v>
      </c>
      <c r="R403" s="33">
        <f ca="1">IF(L404&gt;0,Q403,I403)</f>
        <v>-35348271096</v>
      </c>
      <c r="T403" s="125">
        <f ca="1">IF(AND(C394&gt;=1,D394=0),R403,IF(D394=1,Z403,K403))</f>
        <v>-35348271096</v>
      </c>
      <c r="V403" s="1">
        <f t="shared" ca="1" si="239"/>
        <v>10</v>
      </c>
      <c r="W403" s="1" t="str">
        <f t="shared" ca="1" si="240"/>
        <v/>
      </c>
      <c r="X403" s="1">
        <f ca="1">SMALL(W394:W403,3)</f>
        <v>3</v>
      </c>
      <c r="Y403" s="313">
        <f ca="1">LARGE(K394:K403,10)</f>
        <v>11904837652</v>
      </c>
      <c r="Z403" s="313">
        <f ca="1">VLOOKUP(10,X394:Y403,2,FALSE)</f>
        <v>-35348271096</v>
      </c>
    </row>
    <row r="404" spans="1:26">
      <c r="A404" s="60"/>
      <c r="B404" s="231"/>
      <c r="C404" s="224"/>
      <c r="K404" s="121"/>
      <c r="L404" s="34">
        <f ca="1">COUNTIF(L394:L403,-1)</f>
        <v>0</v>
      </c>
      <c r="T404" s="125">
        <f ca="1">SUM(T394:T403)</f>
        <v>-91683659574</v>
      </c>
      <c r="W404" s="1" t="str">
        <f t="shared" si="240"/>
        <v/>
      </c>
      <c r="Z404" s="313">
        <f ca="1">SUM(Z394:Z403)</f>
        <v>-91683659574</v>
      </c>
    </row>
    <row r="405" spans="1:26">
      <c r="A405" s="60"/>
      <c r="B405" s="231"/>
      <c r="C405" s="224"/>
      <c r="T405" s="125"/>
    </row>
    <row r="406" spans="1:26">
      <c r="A406" s="203" t="s">
        <v>402</v>
      </c>
      <c r="B406" s="231"/>
      <c r="C406" s="224"/>
      <c r="K406" s="121"/>
      <c r="T406" s="125"/>
    </row>
    <row r="407" spans="1:26">
      <c r="A407" s="60"/>
      <c r="B407" s="231"/>
      <c r="C407" s="224"/>
      <c r="F407" s="211">
        <v>12</v>
      </c>
      <c r="K407" s="121"/>
      <c r="T407" s="125"/>
    </row>
    <row r="408" spans="1:26">
      <c r="A408" s="60" t="s">
        <v>440</v>
      </c>
      <c r="B408" s="231" t="s">
        <v>441</v>
      </c>
      <c r="C408" s="224"/>
      <c r="E408" s="1" t="s">
        <v>396</v>
      </c>
      <c r="F408" s="1" t="s">
        <v>444</v>
      </c>
      <c r="G408" s="27" t="s">
        <v>337</v>
      </c>
      <c r="H408" s="27" t="s">
        <v>338</v>
      </c>
      <c r="J408" s="119" t="s">
        <v>1447</v>
      </c>
      <c r="K408" s="121"/>
      <c r="R408" s="33" t="s">
        <v>1449</v>
      </c>
      <c r="S408" s="27"/>
      <c r="T408" s="125"/>
      <c r="Z408" s="1" t="s">
        <v>1824</v>
      </c>
    </row>
    <row r="409" spans="1:26">
      <c r="A409" s="60" t="s">
        <v>2466</v>
      </c>
      <c r="B409" s="231" t="str">
        <f>A409&amp;A484</f>
        <v>81529430678503419267</v>
      </c>
      <c r="C409" s="224">
        <v>0</v>
      </c>
      <c r="E409" s="1">
        <v>1</v>
      </c>
      <c r="F409" s="1">
        <f>F407</f>
        <v>12</v>
      </c>
      <c r="G409" s="27" t="str">
        <f t="shared" ref="G409:G417" ca="1" si="243">IF(RIGHT(B409,F409)="0",INT(RAND()*9+1),RIGHT(B409,F409))</f>
        <v>678503419267</v>
      </c>
      <c r="H409" s="27" t="str">
        <f ca="1">IF(LEFT(G409,1)="0",LEFT(G415,1)&amp;RIGHT(G409,LEN(G409)-1),IF(VALUE(G409)=10,VALUE("1"&amp;RIGHT(G415)),G409))</f>
        <v>678503419267</v>
      </c>
      <c r="I409" s="131">
        <f ca="1">H409*1</f>
        <v>678503419267</v>
      </c>
      <c r="J409" s="119">
        <f ca="1">I409</f>
        <v>678503419267</v>
      </c>
      <c r="K409" s="121">
        <f ca="1">ABS(I409)</f>
        <v>678503419267</v>
      </c>
      <c r="L409" s="34">
        <f ca="1">IF(J409&lt;0,-1,1)</f>
        <v>1</v>
      </c>
      <c r="M409" s="34" t="str">
        <f ca="1">IF(I409&lt;0,E409,"")</f>
        <v/>
      </c>
      <c r="N409" s="34">
        <f ca="1">IF(I409&gt;0,E409,"")</f>
        <v>1</v>
      </c>
      <c r="O409" s="34">
        <f ca="1">SMALL(N409:N418,2)</f>
        <v>2</v>
      </c>
      <c r="P409" s="33">
        <f ca="1">LARGE(K409:K418,1)</f>
        <v>906381297045</v>
      </c>
      <c r="Q409" s="33">
        <f ca="1">VLOOKUP(1,O409:P418,2,FALSE)</f>
        <v>737416528929</v>
      </c>
      <c r="R409" s="33">
        <f ca="1">IF(L419&gt;0,Q409,I409)</f>
        <v>678503419267</v>
      </c>
      <c r="T409" s="125">
        <f ca="1">IF(AND(C409&gt;=1,D409=0),R409,IF(D409=1,Z409,K409))</f>
        <v>678503419267</v>
      </c>
      <c r="V409" s="1" t="str">
        <f ca="1">IF(I409&lt;0,E409,"")</f>
        <v/>
      </c>
      <c r="W409" s="1">
        <f ca="1">IF(I409&gt;0,E409,"")</f>
        <v>1</v>
      </c>
      <c r="X409" s="1" t="e">
        <f ca="1">SMALL(V409:V418,2)</f>
        <v>#NUM!</v>
      </c>
      <c r="Y409" s="313">
        <f ca="1">LARGE(K409:K418,1)*-1</f>
        <v>-906381297045</v>
      </c>
      <c r="Z409" s="313">
        <f ca="1">VLOOKUP(1,X409:Y418,2,FALSE)</f>
        <v>345270186934</v>
      </c>
    </row>
    <row r="410" spans="1:26">
      <c r="A410" s="60" t="s">
        <v>2467</v>
      </c>
      <c r="B410" s="231" t="str">
        <f t="shared" ref="B410:B418" si="244">A410&amp;A485</f>
        <v>58296107345270186934</v>
      </c>
      <c r="C410" s="224"/>
      <c r="E410" s="1">
        <v>2</v>
      </c>
      <c r="F410" s="1">
        <f>F407</f>
        <v>12</v>
      </c>
      <c r="G410" s="27" t="str">
        <f t="shared" ca="1" si="243"/>
        <v>345270186934</v>
      </c>
      <c r="H410" s="27" t="str">
        <f ca="1">IF(LEFT(G410,1)="0",LEFT(G415,1)&amp;RIGHT(G410,LEN(G410)-1),IF(VALUE(G410)=10,VALUE("1"&amp;RIGHT(G415)),G410))</f>
        <v>345270186934</v>
      </c>
      <c r="I410" s="131">
        <f ca="1">H410*1</f>
        <v>345270186934</v>
      </c>
      <c r="J410" s="119">
        <f ca="1">J409+I410</f>
        <v>1023773606201</v>
      </c>
      <c r="K410" s="121">
        <f t="shared" ref="K410:K418" ca="1" si="245">ABS(I410)</f>
        <v>345270186934</v>
      </c>
      <c r="L410" s="34">
        <f t="shared" ref="L410:L418" ca="1" si="246">IF(J410&lt;0,-1,1)</f>
        <v>1</v>
      </c>
      <c r="M410" s="34" t="str">
        <f t="shared" ref="M410:M418" ca="1" si="247">IF(I410&lt;0,E410,"")</f>
        <v/>
      </c>
      <c r="N410" s="34">
        <f t="shared" ref="N410:N418" ca="1" si="248">IF(I410&gt;0,E410,"")</f>
        <v>2</v>
      </c>
      <c r="O410" s="34">
        <f ca="1">SMALL(N409:N418,3)</f>
        <v>3</v>
      </c>
      <c r="P410" s="33">
        <f ca="1">LARGE(K409:K418,2)</f>
        <v>789614520378</v>
      </c>
      <c r="Q410" s="33">
        <f ca="1">VLOOKUP(2,O409:P418,2,FALSE)</f>
        <v>906381297045</v>
      </c>
      <c r="R410" s="33">
        <f ca="1">IF(L419&gt;0,Q410,I410)</f>
        <v>345270186934</v>
      </c>
      <c r="T410" s="125">
        <f ca="1">IF(AND(C409&gt;=1,D409=0),R410,IF(D409=1,Z410,K410))</f>
        <v>345270186934</v>
      </c>
      <c r="V410" s="1" t="str">
        <f t="shared" ref="V410:V418" ca="1" si="249">IF(I410&lt;0,E410,"")</f>
        <v/>
      </c>
      <c r="W410" s="1">
        <f t="shared" ref="W410:W419" ca="1" si="250">IF(I410&gt;0,E410,"")</f>
        <v>2</v>
      </c>
      <c r="X410" s="1" t="e">
        <f ca="1">SMALL(V409:V418,3)</f>
        <v>#NUM!</v>
      </c>
      <c r="Y410" s="313">
        <f ca="1">LARGE(K409:K418,2)*-1</f>
        <v>-789614520378</v>
      </c>
      <c r="Z410" s="313">
        <f ca="1">VLOOKUP(2,X409:Y418,2,FALSE)</f>
        <v>737416528929</v>
      </c>
    </row>
    <row r="411" spans="1:26">
      <c r="A411" s="60" t="s">
        <v>2468</v>
      </c>
      <c r="B411" s="231" t="str">
        <f t="shared" si="244"/>
        <v>25963874010725631489</v>
      </c>
      <c r="C411" s="224"/>
      <c r="E411" s="1">
        <v>3</v>
      </c>
      <c r="F411" s="1">
        <f>F407</f>
        <v>12</v>
      </c>
      <c r="G411" s="27" t="str">
        <f t="shared" ca="1" si="243"/>
        <v>010725631489</v>
      </c>
      <c r="H411" s="27" t="str">
        <f ca="1">IF(LEFT(G411,1)="0",LEFT(G415,1)&amp;RIGHT(G411,LEN(G411)-1),IF(VALUE(G411)=10,VALUE("1"&amp;RIGHT(G415)),G411))</f>
        <v>710725631489</v>
      </c>
      <c r="I411" s="131">
        <f ca="1">IF(AND(C409&gt;=1,C409&lt;=7),H411*-1,H411*1)</f>
        <v>710725631489</v>
      </c>
      <c r="J411" s="119">
        <f t="shared" ref="J411:J418" ca="1" si="251">J410+I411</f>
        <v>1734499237690</v>
      </c>
      <c r="K411" s="121">
        <f t="shared" ca="1" si="245"/>
        <v>710725631489</v>
      </c>
      <c r="L411" s="34">
        <f t="shared" ca="1" si="246"/>
        <v>1</v>
      </c>
      <c r="M411" s="34" t="str">
        <f t="shared" ca="1" si="247"/>
        <v/>
      </c>
      <c r="N411" s="34">
        <f t="shared" ca="1" si="248"/>
        <v>3</v>
      </c>
      <c r="O411" s="34">
        <f ca="1">SMALL(N409:N418,1)</f>
        <v>1</v>
      </c>
      <c r="P411" s="33">
        <f ca="1">LARGE(K409:K418,3)</f>
        <v>737416528929</v>
      </c>
      <c r="Q411" s="33">
        <f ca="1">VLOOKUP(3,O409:P418,2,FALSE)</f>
        <v>789614520378</v>
      </c>
      <c r="R411" s="33">
        <f ca="1">IF(L419&gt;0,Q411,I411)</f>
        <v>710725631489</v>
      </c>
      <c r="T411" s="125">
        <f ca="1">IF(AND(C409&gt;=1,D409=0),R411,IF(D409=1,Z411,K411))</f>
        <v>710725631489</v>
      </c>
      <c r="V411" s="1" t="str">
        <f t="shared" ca="1" si="249"/>
        <v/>
      </c>
      <c r="W411" s="1">
        <f t="shared" ca="1" si="250"/>
        <v>3</v>
      </c>
      <c r="X411" s="1">
        <f ca="1">SMALL(W409:W418,2)</f>
        <v>2</v>
      </c>
      <c r="Y411" s="313">
        <f ca="1">LARGE(K409:K418,3)</f>
        <v>737416528929</v>
      </c>
      <c r="Z411" s="313">
        <f ca="1">VLOOKUP(3,X409:Y418,2,FALSE)</f>
        <v>121836742590</v>
      </c>
    </row>
    <row r="412" spans="1:26">
      <c r="A412" s="60" t="s">
        <v>2469</v>
      </c>
      <c r="B412" s="231" t="str">
        <f t="shared" si="244"/>
        <v>14852763906381297045</v>
      </c>
      <c r="C412" s="224"/>
      <c r="E412" s="1">
        <v>4</v>
      </c>
      <c r="F412" s="1">
        <f>F407</f>
        <v>12</v>
      </c>
      <c r="G412" s="27" t="str">
        <f t="shared" ca="1" si="243"/>
        <v>906381297045</v>
      </c>
      <c r="H412" s="27" t="str">
        <f ca="1">IF(LEFT(G412,1)="0",LEFT(G415,1)&amp;RIGHT(G412,LEN(G412)-1),IF(VALUE(G412)=10,VALUE("1"&amp;RIGHT(G415)),G412))</f>
        <v>906381297045</v>
      </c>
      <c r="I412" s="131">
        <f ca="1">IF(OR(C409=1,C409=2,C409=8,C409=9,C409=10,C409=11),H412*-1,H412*1)</f>
        <v>906381297045</v>
      </c>
      <c r="J412" s="119">
        <f t="shared" ca="1" si="251"/>
        <v>2640880534735</v>
      </c>
      <c r="K412" s="121">
        <f t="shared" ca="1" si="245"/>
        <v>906381297045</v>
      </c>
      <c r="L412" s="34">
        <f t="shared" ca="1" si="246"/>
        <v>1</v>
      </c>
      <c r="M412" s="34" t="str">
        <f t="shared" ca="1" si="247"/>
        <v/>
      </c>
      <c r="N412" s="34">
        <f t="shared" ca="1" si="248"/>
        <v>4</v>
      </c>
      <c r="O412" s="34">
        <f ca="1">SMALL(N409:N418,5)</f>
        <v>5</v>
      </c>
      <c r="P412" s="33">
        <f ca="1">LARGE(K409:K418,4)</f>
        <v>710725631489</v>
      </c>
      <c r="Q412" s="33">
        <f ca="1">VLOOKUP(4,O409:P418,2,FALSE)</f>
        <v>678503419267</v>
      </c>
      <c r="R412" s="33">
        <f ca="1">IF(L419&gt;0,Q412,I412)</f>
        <v>906381297045</v>
      </c>
      <c r="T412" s="125">
        <f ca="1">IF(AND(C409&gt;=1,D409=0),R412,IF(D409=1,Z412,K412))</f>
        <v>906381297045</v>
      </c>
      <c r="V412" s="1" t="str">
        <f t="shared" ca="1" si="249"/>
        <v/>
      </c>
      <c r="W412" s="1">
        <f t="shared" ca="1" si="250"/>
        <v>4</v>
      </c>
      <c r="X412" s="1" t="e">
        <f ca="1">SMALL(V409:V418,1)</f>
        <v>#NUM!</v>
      </c>
      <c r="Y412" s="313">
        <f ca="1">LARGE(K409:K418,4)*-1</f>
        <v>-710725631489</v>
      </c>
      <c r="Z412" s="313">
        <f ca="1">VLOOKUP(4,X409:Y418,2,FALSE)</f>
        <v>678503419267</v>
      </c>
    </row>
    <row r="413" spans="1:26">
      <c r="A413" s="60" t="s">
        <v>2470</v>
      </c>
      <c r="B413" s="231" t="str">
        <f t="shared" si="244"/>
        <v>47185096234169075823</v>
      </c>
      <c r="C413" s="224"/>
      <c r="E413" s="1">
        <v>5</v>
      </c>
      <c r="F413" s="1">
        <f>F407</f>
        <v>12</v>
      </c>
      <c r="G413" s="27" t="str">
        <f t="shared" ca="1" si="243"/>
        <v>234169075823</v>
      </c>
      <c r="H413" s="27" t="str">
        <f ca="1">IF(LEFT(G413,1)="0",LEFT(G409,1)&amp;RIGHT(G413,LEN(G413)-1),IF(VALUE(G413)=10,VALUE("1"&amp;RIGHT(G409)),G413))</f>
        <v>234169075823</v>
      </c>
      <c r="I413" s="131">
        <f ca="1">IF(OR(C409=3,C409=4,C409=5,C409=8,C409=9,C409=12,C409=13),H413*-1,H413*1)</f>
        <v>234169075823</v>
      </c>
      <c r="J413" s="119">
        <f t="shared" ca="1" si="251"/>
        <v>2875049610558</v>
      </c>
      <c r="K413" s="121">
        <f t="shared" ca="1" si="245"/>
        <v>234169075823</v>
      </c>
      <c r="L413" s="34">
        <f t="shared" ca="1" si="246"/>
        <v>1</v>
      </c>
      <c r="M413" s="34" t="str">
        <f t="shared" ca="1" si="247"/>
        <v/>
      </c>
      <c r="N413" s="34">
        <f t="shared" ca="1" si="248"/>
        <v>5</v>
      </c>
      <c r="O413" s="34">
        <f ca="1">SMALL(N409:N418,4)</f>
        <v>4</v>
      </c>
      <c r="P413" s="33">
        <f ca="1">LARGE(K409:K418,5)</f>
        <v>678503419267</v>
      </c>
      <c r="Q413" s="33">
        <f ca="1">VLOOKUP(5,O409:P418,2,FALSE)</f>
        <v>710725631489</v>
      </c>
      <c r="R413" s="33">
        <f ca="1">IF(L419&gt;0,Q413,I413)</f>
        <v>234169075823</v>
      </c>
      <c r="T413" s="125">
        <f ca="1">IF(AND(C409&gt;=1,D409=0),R413,IF(D409=1,Z413,K413))</f>
        <v>234169075823</v>
      </c>
      <c r="V413" s="1" t="str">
        <f t="shared" ca="1" si="249"/>
        <v/>
      </c>
      <c r="W413" s="1">
        <f t="shared" ca="1" si="250"/>
        <v>5</v>
      </c>
      <c r="X413" s="1">
        <f ca="1">SMALL(W409:W418,4)</f>
        <v>4</v>
      </c>
      <c r="Y413" s="313">
        <f ca="1">LARGE(K409:K418,5)</f>
        <v>678503419267</v>
      </c>
      <c r="Z413" s="313">
        <f ca="1">VLOOKUP(5,X409:Y418,2,FALSE)</f>
        <v>457492308156</v>
      </c>
    </row>
    <row r="414" spans="1:26">
      <c r="A414" s="60" t="s">
        <v>2471</v>
      </c>
      <c r="B414" s="231" t="str">
        <f t="shared" si="244"/>
        <v>36074985121836742590</v>
      </c>
      <c r="C414" s="224"/>
      <c r="E414" s="1">
        <v>6</v>
      </c>
      <c r="F414" s="1">
        <f>F407</f>
        <v>12</v>
      </c>
      <c r="G414" s="27" t="str">
        <f t="shared" ca="1" si="243"/>
        <v>121836742590</v>
      </c>
      <c r="H414" s="27" t="str">
        <f ca="1">IF(LEFT(G414,1)="0",LEFT(G409,1)&amp;RIGHT(G414,LEN(G414)-1),IF(VALUE(G414)=10,VALUE("1"&amp;RIGHT(G409)),G414))</f>
        <v>121836742590</v>
      </c>
      <c r="I414" s="131">
        <f ca="1">IF(OR(C409=1,C409=5,C409=6,,C409=7,C409=10,C409=11,C409=12),H414*-1,H414*1)</f>
        <v>121836742590</v>
      </c>
      <c r="J414" s="119">
        <f t="shared" ca="1" si="251"/>
        <v>2996886353148</v>
      </c>
      <c r="K414" s="121">
        <f t="shared" ca="1" si="245"/>
        <v>121836742590</v>
      </c>
      <c r="L414" s="34">
        <f t="shared" ca="1" si="246"/>
        <v>1</v>
      </c>
      <c r="M414" s="34" t="str">
        <f t="shared" ca="1" si="247"/>
        <v/>
      </c>
      <c r="N414" s="34">
        <f t="shared" ca="1" si="248"/>
        <v>6</v>
      </c>
      <c r="O414" s="34" t="e">
        <f ca="1">SMALL(M409:M418,2)</f>
        <v>#NUM!</v>
      </c>
      <c r="P414" s="33">
        <f ca="1">LARGE(K409:K418,6)*-1</f>
        <v>-563058964712</v>
      </c>
      <c r="Q414" s="33">
        <f ca="1">VLOOKUP(6,O409:P418,2,FALSE)</f>
        <v>234169075823</v>
      </c>
      <c r="R414" s="33">
        <f ca="1">IF(L419&gt;0,Q414,I414)</f>
        <v>121836742590</v>
      </c>
      <c r="T414" s="125">
        <f ca="1">IF(AND(C409&gt;=1,D409=0),R414,IF(D409=1,Z414,K414))</f>
        <v>121836742590</v>
      </c>
      <c r="V414" s="1" t="str">
        <f t="shared" ca="1" si="249"/>
        <v/>
      </c>
      <c r="W414" s="1">
        <f t="shared" ca="1" si="250"/>
        <v>6</v>
      </c>
      <c r="X414" s="1" t="e">
        <f ca="1">SMALL(V409:V418,4)</f>
        <v>#NUM!</v>
      </c>
      <c r="Y414" s="313">
        <f ca="1">LARGE(K409:K418,6)*-1</f>
        <v>-563058964712</v>
      </c>
      <c r="Z414" s="313">
        <f ca="1">VLOOKUP(6,X409:Y418,2,FALSE)</f>
        <v>234169075823</v>
      </c>
    </row>
    <row r="415" spans="1:26">
      <c r="A415" s="60" t="s">
        <v>2472</v>
      </c>
      <c r="B415" s="231" t="str">
        <f t="shared" si="244"/>
        <v>92630541789614520378</v>
      </c>
      <c r="C415" s="224"/>
      <c r="E415" s="1">
        <v>7</v>
      </c>
      <c r="F415" s="1">
        <f>F407</f>
        <v>12</v>
      </c>
      <c r="G415" s="27" t="str">
        <f t="shared" ca="1" si="243"/>
        <v>789614520378</v>
      </c>
      <c r="H415" s="27" t="str">
        <f ca="1">IF(LEFT(G415,1)="0",LEFT(G409,1)&amp;RIGHT(G415,LEN(G415)-1),IF(VALUE(G415)=10,VALUE("1"&amp;RIGHT(G409)),G415))</f>
        <v>789614520378</v>
      </c>
      <c r="I415" s="131">
        <f ca="1">IF(OR(C409=2,C409=3,C409=6,C409=8,C409=10,C409=13),H415*-1,H415*1)</f>
        <v>789614520378</v>
      </c>
      <c r="J415" s="119">
        <f t="shared" ca="1" si="251"/>
        <v>3786500873526</v>
      </c>
      <c r="K415" s="121">
        <f t="shared" ca="1" si="245"/>
        <v>789614520378</v>
      </c>
      <c r="L415" s="34">
        <f t="shared" ca="1" si="246"/>
        <v>1</v>
      </c>
      <c r="M415" s="34" t="str">
        <f t="shared" ca="1" si="247"/>
        <v/>
      </c>
      <c r="N415" s="34">
        <f t="shared" ca="1" si="248"/>
        <v>7</v>
      </c>
      <c r="O415" s="34" t="e">
        <f ca="1">SMALL(M409:M418,4)</f>
        <v>#NUM!</v>
      </c>
      <c r="P415" s="33">
        <f ca="1">LARGE(K409:K418,7)*-1</f>
        <v>-457492308156</v>
      </c>
      <c r="Q415" s="33" t="e">
        <f ca="1">VLOOKUP(7,O409:P418,2,FALSE)</f>
        <v>#N/A</v>
      </c>
      <c r="R415" s="33">
        <f ca="1">IF(L419&gt;0,Q415,I415)</f>
        <v>789614520378</v>
      </c>
      <c r="T415" s="125">
        <f ca="1">IF(AND(C409&gt;=1,D409=0),R415,IF(D409=1,Z415,K415))</f>
        <v>789614520378</v>
      </c>
      <c r="V415" s="1" t="str">
        <f t="shared" ca="1" si="249"/>
        <v/>
      </c>
      <c r="W415" s="1">
        <f t="shared" ca="1" si="250"/>
        <v>7</v>
      </c>
      <c r="X415" s="1">
        <f ca="1">SMALL(W409:W418,5)</f>
        <v>5</v>
      </c>
      <c r="Y415" s="313">
        <f ca="1">LARGE(K409:K418,7)</f>
        <v>457492308156</v>
      </c>
      <c r="Z415" s="313" t="e">
        <f ca="1">VLOOKUP(7,X409:Y418,2,FALSE)</f>
        <v>#N/A</v>
      </c>
    </row>
    <row r="416" spans="1:26">
      <c r="A416" s="60" t="s">
        <v>2473</v>
      </c>
      <c r="B416" s="231" t="str">
        <f t="shared" si="244"/>
        <v>70418329563058964712</v>
      </c>
      <c r="C416" s="224"/>
      <c r="E416" s="1">
        <v>8</v>
      </c>
      <c r="F416" s="1">
        <f>F407</f>
        <v>12</v>
      </c>
      <c r="G416" s="27" t="str">
        <f t="shared" ca="1" si="243"/>
        <v>563058964712</v>
      </c>
      <c r="H416" s="27" t="str">
        <f ca="1">IF(LEFT(G416,1)="0",INT(RAND()*9+1)&amp;RIGHT(G416,LEN(G416)-1),IF(VALUE(G416)=10,VALUE("1"&amp;RIGHT(G409)),G416))</f>
        <v>563058964712</v>
      </c>
      <c r="I416" s="131">
        <f ca="1">IF(OR(C409=4,C409=7,C409=9,C409=11,C409=12,C409=13),H416*-1,H416*1)</f>
        <v>563058964712</v>
      </c>
      <c r="J416" s="119">
        <f t="shared" ca="1" si="251"/>
        <v>4349559838238</v>
      </c>
      <c r="K416" s="121">
        <f t="shared" ca="1" si="245"/>
        <v>563058964712</v>
      </c>
      <c r="L416" s="34">
        <f t="shared" ca="1" si="246"/>
        <v>1</v>
      </c>
      <c r="M416" s="34" t="str">
        <f t="shared" ca="1" si="247"/>
        <v/>
      </c>
      <c r="N416" s="34">
        <f t="shared" ca="1" si="248"/>
        <v>8</v>
      </c>
      <c r="O416" s="34" t="e">
        <f ca="1">SMALL(M409:M418,3)</f>
        <v>#NUM!</v>
      </c>
      <c r="P416" s="33">
        <f ca="1">LARGE(K409:K418,8)*-1</f>
        <v>-345270186934</v>
      </c>
      <c r="Q416" s="33" t="e">
        <f ca="1">VLOOKUP(8,O409:P418,2,FALSE)</f>
        <v>#N/A</v>
      </c>
      <c r="R416" s="33">
        <f ca="1">IF(L419&gt;0,Q416,I416)</f>
        <v>563058964712</v>
      </c>
      <c r="T416" s="125">
        <f ca="1">IF(AND(C409&gt;=1,D409=0),R416,IF(D409=1,Z416,K416))</f>
        <v>563058964712</v>
      </c>
      <c r="V416" s="1" t="str">
        <f t="shared" ca="1" si="249"/>
        <v/>
      </c>
      <c r="W416" s="1">
        <f t="shared" ca="1" si="250"/>
        <v>8</v>
      </c>
      <c r="X416" s="1">
        <f ca="1">SMALL(W409:W418,1)</f>
        <v>1</v>
      </c>
      <c r="Y416" s="313">
        <f ca="1">LARGE(K409:K418,8)</f>
        <v>345270186934</v>
      </c>
      <c r="Z416" s="313" t="e">
        <f ca="1">VLOOKUP(8,X409:Y418,2,FALSE)</f>
        <v>#N/A</v>
      </c>
    </row>
    <row r="417" spans="1:26">
      <c r="A417" s="60" t="s">
        <v>2474</v>
      </c>
      <c r="B417" s="231" t="str">
        <f t="shared" si="244"/>
        <v>69307218457492308156</v>
      </c>
      <c r="C417" s="224"/>
      <c r="E417" s="1">
        <v>9</v>
      </c>
      <c r="F417" s="1">
        <f>F407</f>
        <v>12</v>
      </c>
      <c r="G417" s="27" t="str">
        <f t="shared" ca="1" si="243"/>
        <v>457492308156</v>
      </c>
      <c r="H417" s="27" t="str">
        <f ca="1">IF(LEFT(G417,1)="0",INT(RAND()*9+1)&amp;RIGHT(G417,LEN(G417)-1),IF(VALUE(G417)=10,VALUE("1"&amp;RIGHT(G409)),G417))</f>
        <v>457492308156</v>
      </c>
      <c r="I417" s="131">
        <f ca="1">H417*1</f>
        <v>457492308156</v>
      </c>
      <c r="J417" s="119">
        <f t="shared" ca="1" si="251"/>
        <v>4807052146394</v>
      </c>
      <c r="K417" s="121">
        <f t="shared" ca="1" si="245"/>
        <v>457492308156</v>
      </c>
      <c r="L417" s="34">
        <f t="shared" ca="1" si="246"/>
        <v>1</v>
      </c>
      <c r="M417" s="34" t="str">
        <f t="shared" ca="1" si="247"/>
        <v/>
      </c>
      <c r="N417" s="34">
        <f t="shared" ca="1" si="248"/>
        <v>9</v>
      </c>
      <c r="O417" s="34">
        <f ca="1">SMALL(N409:N418,6)</f>
        <v>6</v>
      </c>
      <c r="P417" s="33">
        <f ca="1">LARGE(K409:K418,9)</f>
        <v>234169075823</v>
      </c>
      <c r="Q417" s="33" t="e">
        <f ca="1">VLOOKUP(9,O409:P418,2,FALSE)</f>
        <v>#N/A</v>
      </c>
      <c r="R417" s="33">
        <f ca="1">IF(L419&gt;0,Q417,I417)</f>
        <v>457492308156</v>
      </c>
      <c r="T417" s="125">
        <f ca="1">IF(AND(C409&gt;=1,D409=0),R417,IF(D409=1,Z417,K417))</f>
        <v>457492308156</v>
      </c>
      <c r="V417" s="1" t="str">
        <f t="shared" ca="1" si="249"/>
        <v/>
      </c>
      <c r="W417" s="1">
        <f t="shared" ca="1" si="250"/>
        <v>9</v>
      </c>
      <c r="X417" s="1">
        <f ca="1">SMALL(W409:W418,6)</f>
        <v>6</v>
      </c>
      <c r="Y417" s="313">
        <f ca="1">LARGE(K409:K418,9)</f>
        <v>234169075823</v>
      </c>
      <c r="Z417" s="313" t="e">
        <f ca="1">VLOOKUP(9,X409:Y418,2,FALSE)</f>
        <v>#N/A</v>
      </c>
    </row>
    <row r="418" spans="1:26">
      <c r="A418" s="60" t="s">
        <v>2475</v>
      </c>
      <c r="B418" s="231" t="str">
        <f t="shared" si="244"/>
        <v>03741652892947853601</v>
      </c>
      <c r="C418" s="224"/>
      <c r="E418" s="1">
        <v>10</v>
      </c>
      <c r="F418" s="1">
        <f>F407</f>
        <v>12</v>
      </c>
      <c r="G418" s="27" t="str">
        <f ca="1">IF(LEFT(B418,F418)="0",INT(RAND()*9+1),LEFT(B418,F418))</f>
        <v>037416528929</v>
      </c>
      <c r="H418" s="27" t="str">
        <f ca="1">IF(LEFT(G418,1)="0",INT(RAND()*9+1)&amp;RIGHT(G418,LEN(G418)-1),IF(VALUE(G418)=10,VALUE("1"&amp;RIGHT(G409)),G418))</f>
        <v>737416528929</v>
      </c>
      <c r="I418" s="131">
        <f ca="1">H418*1</f>
        <v>737416528929</v>
      </c>
      <c r="J418" s="119">
        <f t="shared" ca="1" si="251"/>
        <v>5544468675323</v>
      </c>
      <c r="K418" s="121">
        <f t="shared" ca="1" si="245"/>
        <v>737416528929</v>
      </c>
      <c r="L418" s="34">
        <f t="shared" ca="1" si="246"/>
        <v>1</v>
      </c>
      <c r="M418" s="34" t="str">
        <f t="shared" ca="1" si="247"/>
        <v/>
      </c>
      <c r="N418" s="34">
        <f t="shared" ca="1" si="248"/>
        <v>10</v>
      </c>
      <c r="O418" s="34" t="e">
        <f ca="1">SMALL(M409:M418,1)</f>
        <v>#NUM!</v>
      </c>
      <c r="P418" s="33">
        <f ca="1">LARGE(K409:K418,10)*-1</f>
        <v>-121836742590</v>
      </c>
      <c r="Q418" s="33" t="e">
        <f ca="1">VLOOKUP(10,O409:P418,2,FALSE)</f>
        <v>#N/A</v>
      </c>
      <c r="R418" s="33">
        <f ca="1">IF(L419&gt;0,Q418,I418)</f>
        <v>737416528929</v>
      </c>
      <c r="T418" s="125">
        <f ca="1">IF(AND(C409&gt;=1,D409=0),R418,IF(D409=1,Z418,K418))</f>
        <v>737416528929</v>
      </c>
      <c r="V418" s="1" t="str">
        <f t="shared" ca="1" si="249"/>
        <v/>
      </c>
      <c r="W418" s="1">
        <f t="shared" ca="1" si="250"/>
        <v>10</v>
      </c>
      <c r="X418" s="1">
        <f ca="1">SMALL(W409:W418,3)</f>
        <v>3</v>
      </c>
      <c r="Y418" s="313">
        <f ca="1">LARGE(K409:K418,10)</f>
        <v>121836742590</v>
      </c>
      <c r="Z418" s="313" t="e">
        <f ca="1">VLOOKUP(10,X409:Y418,2,FALSE)</f>
        <v>#N/A</v>
      </c>
    </row>
    <row r="419" spans="1:26">
      <c r="A419" s="60"/>
      <c r="B419" s="231"/>
      <c r="C419" s="224"/>
      <c r="K419" s="121"/>
      <c r="L419" s="34">
        <f ca="1">COUNTIF(L409:L418,-1)</f>
        <v>0</v>
      </c>
      <c r="T419" s="125">
        <f ca="1">SUM(T409:T418)</f>
        <v>5544468675323</v>
      </c>
      <c r="W419" s="1" t="str">
        <f t="shared" si="250"/>
        <v/>
      </c>
      <c r="Z419" s="313" t="e">
        <f ca="1">SUM(Z409:Z418)</f>
        <v>#N/A</v>
      </c>
    </row>
    <row r="420" spans="1:26">
      <c r="A420" s="60"/>
      <c r="B420" s="231"/>
      <c r="C420" s="224"/>
      <c r="T420" s="125"/>
    </row>
    <row r="421" spans="1:26">
      <c r="A421" s="203" t="s">
        <v>403</v>
      </c>
      <c r="B421" s="231"/>
      <c r="C421" s="224"/>
      <c r="K421" s="121"/>
      <c r="T421" s="125"/>
    </row>
    <row r="422" spans="1:26">
      <c r="A422" s="60"/>
      <c r="B422" s="231"/>
      <c r="C422" s="224"/>
      <c r="F422" s="211">
        <v>12</v>
      </c>
      <c r="K422" s="121"/>
      <c r="T422" s="125"/>
    </row>
    <row r="423" spans="1:26">
      <c r="A423" s="60" t="s">
        <v>440</v>
      </c>
      <c r="B423" s="231" t="s">
        <v>441</v>
      </c>
      <c r="C423" s="224"/>
      <c r="D423" s="127" t="s">
        <v>1823</v>
      </c>
      <c r="E423" s="1" t="s">
        <v>396</v>
      </c>
      <c r="F423" s="1" t="s">
        <v>444</v>
      </c>
      <c r="G423" s="27" t="s">
        <v>337</v>
      </c>
      <c r="H423" s="27" t="s">
        <v>338</v>
      </c>
      <c r="J423" s="119" t="s">
        <v>1447</v>
      </c>
      <c r="K423" s="121"/>
      <c r="R423" s="33" t="s">
        <v>1449</v>
      </c>
      <c r="S423" s="27"/>
      <c r="T423" s="125"/>
      <c r="Z423" s="1" t="s">
        <v>1824</v>
      </c>
    </row>
    <row r="424" spans="1:26">
      <c r="A424" s="60" t="s">
        <v>2476</v>
      </c>
      <c r="B424" s="231" t="str">
        <f>A424&amp;A499</f>
        <v>37156082940145836927</v>
      </c>
      <c r="C424" s="126">
        <f ca="1">IF(OR(C94=C425,C124=C425,C154=C425,C184=C425,C214=C425,C244=C425,C274=C425,C304=C425,C334=C425,C364=C425,C394=C425),INT(RAND()*32)+1,C425)</f>
        <v>12</v>
      </c>
      <c r="D424" s="311">
        <f ca="1">IF(D394=0,1,0)</f>
        <v>0</v>
      </c>
      <c r="E424" s="1">
        <v>1</v>
      </c>
      <c r="F424" s="1">
        <f>F422</f>
        <v>12</v>
      </c>
      <c r="G424" s="27" t="str">
        <f ca="1">IF(RIGHT(B424,F424)="0",INT(RAND()*9+1),RIGHT(B424,F424))</f>
        <v>940145836927</v>
      </c>
      <c r="H424" s="27" t="str">
        <f ca="1">IF(LEFT(G424,1)="0",LEFT(G430,1)&amp;RIGHT(G424,LEN(G424)-1),IF(VALUE(G424)=10,VALUE("1"&amp;RIGHT(G430)),G424))</f>
        <v>940145836927</v>
      </c>
      <c r="I424" s="131">
        <f ca="1">H424*1</f>
        <v>940145836927</v>
      </c>
      <c r="J424" s="119">
        <f ca="1">I424</f>
        <v>940145836927</v>
      </c>
      <c r="K424" s="121">
        <f ca="1">ABS(I424)</f>
        <v>940145836927</v>
      </c>
      <c r="L424" s="34">
        <f ca="1">IF(J424&lt;0,-1,1)</f>
        <v>1</v>
      </c>
      <c r="M424" s="34" t="str">
        <f ca="1">IF(I424&lt;0,E424,"")</f>
        <v/>
      </c>
      <c r="N424" s="34">
        <f ca="1">IF(I424&gt;0,E424,"")</f>
        <v>1</v>
      </c>
      <c r="O424" s="34">
        <f ca="1">SMALL(N424:N433,2)</f>
        <v>2</v>
      </c>
      <c r="P424" s="33">
        <f ca="1">LARGE(K424:K433,1)</f>
        <v>940145836927</v>
      </c>
      <c r="Q424" s="33">
        <f ca="1">VLOOKUP(1,O424:P433,2,FALSE)</f>
        <v>728923614705</v>
      </c>
      <c r="R424" s="33">
        <f ca="1">IF(L434&gt;0,Q424,I424)</f>
        <v>940145836927</v>
      </c>
      <c r="T424" s="125">
        <f ca="1">IF(AND(C424&gt;=1,D424=0),R424,IF(D424=1,Z424,K424))</f>
        <v>940145836927</v>
      </c>
      <c r="V424" s="1" t="str">
        <f ca="1">IF(I424&lt;0,E424,"")</f>
        <v/>
      </c>
      <c r="W424" s="1">
        <f ca="1">IF(I424&gt;0,E424,"")</f>
        <v>1</v>
      </c>
      <c r="X424" s="1">
        <f ca="1">SMALL(V424:V433,2)</f>
        <v>5</v>
      </c>
      <c r="Y424" s="313">
        <f ca="1">LARGE(K424:K433,1)*-1</f>
        <v>-940145836927</v>
      </c>
      <c r="Z424" s="313">
        <f ca="1">VLOOKUP(1,X424:Y433,2,FALSE)</f>
        <v>387812503694</v>
      </c>
    </row>
    <row r="425" spans="1:26">
      <c r="A425" s="60" t="s">
        <v>2477</v>
      </c>
      <c r="B425" s="231" t="str">
        <f t="shared" ref="B425:B433" si="252">A425&amp;A500</f>
        <v>15934860728923614705</v>
      </c>
      <c r="C425" s="224">
        <f ca="1">INT(RAND()*32)+1</f>
        <v>12</v>
      </c>
      <c r="E425" s="1">
        <v>2</v>
      </c>
      <c r="F425" s="1">
        <f>F422</f>
        <v>12</v>
      </c>
      <c r="G425" s="27" t="str">
        <f t="shared" ref="G425:G431" ca="1" si="253">IF(RIGHT(B425,F425)="0",INT(RAND()*9+1),RIGHT(B425,F425))</f>
        <v>728923614705</v>
      </c>
      <c r="H425" s="27" t="str">
        <f ca="1">IF(LEFT(G425,1)="0",LEFT(G430,1)&amp;RIGHT(G425,LEN(G425)-1),IF(VALUE(G425)=10,VALUE("1"&amp;RIGHT(G430)),G425))</f>
        <v>728923614705</v>
      </c>
      <c r="I425" s="131">
        <f ca="1">IF(C424&lt;=6,H425*-1,H425*1)</f>
        <v>728923614705</v>
      </c>
      <c r="J425" s="119">
        <f ca="1">J424+I425</f>
        <v>1669069451632</v>
      </c>
      <c r="K425" s="121">
        <f t="shared" ref="K425:K433" ca="1" si="254">ABS(I425)</f>
        <v>728923614705</v>
      </c>
      <c r="L425" s="34">
        <f t="shared" ref="L425:L433" ca="1" si="255">IF(J425&lt;0,-1,1)</f>
        <v>1</v>
      </c>
      <c r="M425" s="34" t="str">
        <f t="shared" ref="M425:M433" ca="1" si="256">IF(I425&lt;0,E425,"")</f>
        <v/>
      </c>
      <c r="N425" s="34">
        <f t="shared" ref="N425:N433" ca="1" si="257">IF(I425&gt;0,E425,"")</f>
        <v>2</v>
      </c>
      <c r="O425" s="34">
        <f ca="1">SMALL(N424:N433,3)</f>
        <v>4</v>
      </c>
      <c r="P425" s="33">
        <f ca="1">LARGE(K424:K433,2)</f>
        <v>833478169250</v>
      </c>
      <c r="Q425" s="33">
        <f ca="1">VLOOKUP(2,O424:P433,2,FALSE)</f>
        <v>940145836927</v>
      </c>
      <c r="R425" s="33">
        <f ca="1">IF(L434&gt;0,Q425,I425)</f>
        <v>728923614705</v>
      </c>
      <c r="T425" s="125">
        <f ca="1">IF(AND(C424&gt;=1,D424=0),R425,IF(D424=1,Z425,K425))</f>
        <v>728923614705</v>
      </c>
      <c r="V425" s="1" t="str">
        <f t="shared" ref="V425:V433" ca="1" si="258">IF(I425&lt;0,E425,"")</f>
        <v/>
      </c>
      <c r="W425" s="1">
        <f t="shared" ref="W425:W434" ca="1" si="259">IF(I425&gt;0,E425,"")</f>
        <v>2</v>
      </c>
      <c r="X425" s="1">
        <f ca="1">SMALL(V424:V433,3)</f>
        <v>8</v>
      </c>
      <c r="Y425" s="313">
        <f ca="1">LARGE(K424:K433,2)*-1</f>
        <v>-833478169250</v>
      </c>
      <c r="Z425" s="313">
        <f ca="1">VLOOKUP(2,X424:Y433,2,FALSE)</f>
        <v>728923614705</v>
      </c>
    </row>
    <row r="426" spans="1:26">
      <c r="A426" s="60" t="s">
        <v>2478</v>
      </c>
      <c r="B426" s="231" t="str">
        <f t="shared" si="252"/>
        <v>82601537495690381472</v>
      </c>
      <c r="C426" s="224"/>
      <c r="E426" s="1">
        <v>3</v>
      </c>
      <c r="F426" s="1">
        <f>F422</f>
        <v>12</v>
      </c>
      <c r="G426" s="27" t="str">
        <f t="shared" ca="1" si="253"/>
        <v>495690381472</v>
      </c>
      <c r="H426" s="27" t="str">
        <f ca="1">IF(LEFT(G426,1)="0",LEFT(G430,1)&amp;RIGHT(G426,LEN(G426)-1),IF(VALUE(G426)=10,VALUE("1"&amp;RIGHT(G430)),G426))</f>
        <v>495690381472</v>
      </c>
      <c r="I426" s="131">
        <f ca="1">IF(AND(C424&gt;=6,C424&lt;=21),H426*-1,H426*1)</f>
        <v>-495690381472</v>
      </c>
      <c r="J426" s="119">
        <f t="shared" ref="J426:J433" ca="1" si="260">J425+I426</f>
        <v>1173379070160</v>
      </c>
      <c r="K426" s="121">
        <f t="shared" ca="1" si="254"/>
        <v>495690381472</v>
      </c>
      <c r="L426" s="34">
        <f t="shared" ca="1" si="255"/>
        <v>1</v>
      </c>
      <c r="M426" s="34">
        <f t="shared" ca="1" si="256"/>
        <v>3</v>
      </c>
      <c r="N426" s="34" t="str">
        <f t="shared" ca="1" si="257"/>
        <v/>
      </c>
      <c r="O426" s="34">
        <f ca="1">SMALL(N424:N433,1)</f>
        <v>1</v>
      </c>
      <c r="P426" s="33">
        <f ca="1">LARGE(K424:K433,3)</f>
        <v>728923614705</v>
      </c>
      <c r="Q426" s="33">
        <f ca="1">VLOOKUP(3,O424:P433,2,FALSE)</f>
        <v>-162367058149</v>
      </c>
      <c r="R426" s="33">
        <f ca="1">IF(L434&gt;0,Q426,I426)</f>
        <v>-495690381472</v>
      </c>
      <c r="T426" s="125">
        <f ca="1">IF(AND(C424&gt;=1,D424=0),R426,IF(D424=1,Z426,K426))</f>
        <v>-495690381472</v>
      </c>
      <c r="V426" s="1">
        <f t="shared" ca="1" si="258"/>
        <v>3</v>
      </c>
      <c r="W426" s="1" t="str">
        <f t="shared" ca="1" si="259"/>
        <v/>
      </c>
      <c r="X426" s="1">
        <f ca="1">SMALL(W424:W433,2)</f>
        <v>2</v>
      </c>
      <c r="Y426" s="313">
        <f ca="1">LARGE(K424:K433,3)</f>
        <v>728923614705</v>
      </c>
      <c r="Z426" s="313">
        <f ca="1">VLOOKUP(3,X424:Y433,2,FALSE)</f>
        <v>-611256947038</v>
      </c>
    </row>
    <row r="427" spans="1:26">
      <c r="A427" s="60" t="s">
        <v>2479</v>
      </c>
      <c r="B427" s="231" t="str">
        <f t="shared" si="252"/>
        <v>93712648504589270361</v>
      </c>
      <c r="C427" s="224"/>
      <c r="E427" s="1">
        <v>4</v>
      </c>
      <c r="F427" s="1">
        <f>F422</f>
        <v>12</v>
      </c>
      <c r="G427" s="27" t="str">
        <f t="shared" ca="1" si="253"/>
        <v>504589270361</v>
      </c>
      <c r="H427" s="27" t="str">
        <f ca="1">IF(LEFT(G427,1)="0",LEFT(G430,1)&amp;RIGHT(G427,LEN(G427)-1),IF(VALUE(G427)=10,VALUE("1"&amp;RIGHT(G430)),G427))</f>
        <v>504589270361</v>
      </c>
      <c r="I427" s="131">
        <f ca="1">IF(OR(C424=7,C424=8,C424=9,C424=10,C424=22,C424=23,C424=24,C424=25,C424=26,C424=27,C424=28,C424=29,C424=30),H427*-1,H427*1)</f>
        <v>504589270361</v>
      </c>
      <c r="J427" s="119">
        <f t="shared" ca="1" si="260"/>
        <v>1677968340521</v>
      </c>
      <c r="K427" s="121">
        <f t="shared" ca="1" si="254"/>
        <v>504589270361</v>
      </c>
      <c r="L427" s="34">
        <f t="shared" ca="1" si="255"/>
        <v>1</v>
      </c>
      <c r="M427" s="34" t="str">
        <f t="shared" ca="1" si="256"/>
        <v/>
      </c>
      <c r="N427" s="34">
        <f t="shared" ca="1" si="257"/>
        <v>4</v>
      </c>
      <c r="O427" s="34">
        <f ca="1">SMALL(N424:N433,5)</f>
        <v>7</v>
      </c>
      <c r="P427" s="33">
        <f ca="1">LARGE(K424:K433,4)</f>
        <v>611256947038</v>
      </c>
      <c r="Q427" s="33">
        <f ca="1">VLOOKUP(4,O424:P433,2,FALSE)</f>
        <v>833478169250</v>
      </c>
      <c r="R427" s="33">
        <f ca="1">IF(L434&gt;0,Q427,I427)</f>
        <v>504589270361</v>
      </c>
      <c r="T427" s="125">
        <f ca="1">IF(AND(C424&gt;=1,D424=0),R427,IF(D424=1,Z427,K427))</f>
        <v>504589270361</v>
      </c>
      <c r="V427" s="1" t="str">
        <f t="shared" ca="1" si="258"/>
        <v/>
      </c>
      <c r="W427" s="1">
        <f t="shared" ca="1" si="259"/>
        <v>4</v>
      </c>
      <c r="X427" s="1">
        <f ca="1">SMALL(V424:V433,1)</f>
        <v>3</v>
      </c>
      <c r="Y427" s="313">
        <f ca="1">LARGE(K424:K433,4)*-1</f>
        <v>-611256947038</v>
      </c>
      <c r="Z427" s="313">
        <f ca="1">VLOOKUP(4,X424:Y433,2,FALSE)</f>
        <v>162367058149</v>
      </c>
    </row>
    <row r="428" spans="1:26">
      <c r="A428" s="60" t="s">
        <v>2480</v>
      </c>
      <c r="B428" s="231" t="str">
        <f t="shared" si="252"/>
        <v>60489315279034725816</v>
      </c>
      <c r="C428" s="224"/>
      <c r="E428" s="1">
        <v>5</v>
      </c>
      <c r="F428" s="1">
        <f>F422</f>
        <v>12</v>
      </c>
      <c r="G428" s="27" t="str">
        <f t="shared" ca="1" si="253"/>
        <v>279034725816</v>
      </c>
      <c r="H428" s="27" t="str">
        <f ca="1">IF(LEFT(G428,1)="0",LEFT(G424,1)&amp;RIGHT(G428,LEN(G428)-1),IF(VALUE(G428)=10,VALUE("1"&amp;RIGHT(G424)),G428))</f>
        <v>279034725816</v>
      </c>
      <c r="I428" s="131">
        <f ca="1">IF(OR(C424=1,C424=2,C424=11,C424=12,C424=13,C424=14,C424=15,C424=22,C424=23,C424=24,C424=31,C424=32),H428*-1,H428*1)</f>
        <v>-279034725816</v>
      </c>
      <c r="J428" s="119">
        <f t="shared" ca="1" si="260"/>
        <v>1398933614705</v>
      </c>
      <c r="K428" s="121">
        <f t="shared" ca="1" si="254"/>
        <v>279034725816</v>
      </c>
      <c r="L428" s="34">
        <f t="shared" ca="1" si="255"/>
        <v>1</v>
      </c>
      <c r="M428" s="34">
        <f t="shared" ca="1" si="256"/>
        <v>5</v>
      </c>
      <c r="N428" s="34" t="str">
        <f t="shared" ca="1" si="257"/>
        <v/>
      </c>
      <c r="O428" s="34">
        <f ca="1">SMALL(N424:N433,4)</f>
        <v>6</v>
      </c>
      <c r="P428" s="33">
        <f ca="1">LARGE(K424:K433,5)</f>
        <v>504589270361</v>
      </c>
      <c r="Q428" s="33">
        <f ca="1">VLOOKUP(5,O424:P433,2,FALSE)</f>
        <v>-495690381472</v>
      </c>
      <c r="R428" s="33">
        <f ca="1">IF(L434&gt;0,Q428,I428)</f>
        <v>-279034725816</v>
      </c>
      <c r="T428" s="125">
        <f ca="1">IF(AND(C424&gt;=1,D424=0),R428,IF(D424=1,Z428,K428))</f>
        <v>-279034725816</v>
      </c>
      <c r="V428" s="1">
        <f t="shared" ca="1" si="258"/>
        <v>5</v>
      </c>
      <c r="W428" s="1" t="str">
        <f t="shared" ca="1" si="259"/>
        <v/>
      </c>
      <c r="X428" s="1">
        <f ca="1">SMALL(W424:W433,4)</f>
        <v>6</v>
      </c>
      <c r="Y428" s="313">
        <f ca="1">LARGE(K424:K433,5)</f>
        <v>504589270361</v>
      </c>
      <c r="Z428" s="313">
        <f ca="1">VLOOKUP(5,X424:Y433,2,FALSE)</f>
        <v>-940145836927</v>
      </c>
    </row>
    <row r="429" spans="1:26">
      <c r="A429" s="60" t="s">
        <v>2481</v>
      </c>
      <c r="B429" s="231" t="str">
        <f t="shared" si="252"/>
        <v>26045971833478169250</v>
      </c>
      <c r="C429" s="224"/>
      <c r="E429" s="1">
        <v>6</v>
      </c>
      <c r="F429" s="1">
        <f>F422</f>
        <v>12</v>
      </c>
      <c r="G429" s="27" t="str">
        <f t="shared" ca="1" si="253"/>
        <v>833478169250</v>
      </c>
      <c r="H429" s="27" t="str">
        <f ca="1">IF(LEFT(G429,1)="0",LEFT(G424,1)&amp;RIGHT(G429,LEN(G429)-1),IF(VALUE(G429)=10,VALUE("1"&amp;RIGHT(G424)),G429))</f>
        <v>833478169250</v>
      </c>
      <c r="I429" s="131">
        <f ca="1">IF(OR(C424&lt;=8,C424=14,C424=15,,C424=16,C424=17,C424=18,C424=19,C424=25,C424=26,C424=27,C424=28),H429*-1,H429*1)</f>
        <v>833478169250</v>
      </c>
      <c r="J429" s="119">
        <f t="shared" ca="1" si="260"/>
        <v>2232411783955</v>
      </c>
      <c r="K429" s="121">
        <f t="shared" ca="1" si="254"/>
        <v>833478169250</v>
      </c>
      <c r="L429" s="34">
        <f t="shared" ca="1" si="255"/>
        <v>1</v>
      </c>
      <c r="M429" s="34" t="str">
        <f t="shared" ca="1" si="256"/>
        <v/>
      </c>
      <c r="N429" s="34">
        <f t="shared" ca="1" si="257"/>
        <v>6</v>
      </c>
      <c r="O429" s="34">
        <f ca="1">SMALL(M424:M433,2)</f>
        <v>5</v>
      </c>
      <c r="P429" s="33">
        <f ca="1">LARGE(K424:K433,6)*-1</f>
        <v>-495690381472</v>
      </c>
      <c r="Q429" s="33">
        <f ca="1">VLOOKUP(6,O424:P433,2,FALSE)</f>
        <v>504589270361</v>
      </c>
      <c r="R429" s="33">
        <f ca="1">IF(L434&gt;0,Q429,I429)</f>
        <v>833478169250</v>
      </c>
      <c r="T429" s="125">
        <f ca="1">IF(AND(C424&gt;=1,D424=0),R429,IF(D424=1,Z429,K429))</f>
        <v>833478169250</v>
      </c>
      <c r="V429" s="1" t="str">
        <f t="shared" ca="1" si="258"/>
        <v/>
      </c>
      <c r="W429" s="1">
        <f t="shared" ca="1" si="259"/>
        <v>6</v>
      </c>
      <c r="X429" s="1">
        <f ca="1">SMALL(V424:V433,4)</f>
        <v>9</v>
      </c>
      <c r="Y429" s="313">
        <f ca="1">LARGE(K424:K433,6)*-1</f>
        <v>-495690381472</v>
      </c>
      <c r="Z429" s="313">
        <f ca="1">VLOOKUP(6,X424:Y433,2,FALSE)</f>
        <v>504589270361</v>
      </c>
    </row>
    <row r="430" spans="1:26">
      <c r="A430" s="60" t="s">
        <v>2482</v>
      </c>
      <c r="B430" s="231" t="str">
        <f t="shared" si="252"/>
        <v>04823759611256947038</v>
      </c>
      <c r="C430" s="224"/>
      <c r="E430" s="1">
        <v>7</v>
      </c>
      <c r="F430" s="1">
        <f>F422</f>
        <v>12</v>
      </c>
      <c r="G430" s="27" t="str">
        <f t="shared" ca="1" si="253"/>
        <v>611256947038</v>
      </c>
      <c r="H430" s="27" t="str">
        <f ca="1">IF(LEFT(G430,1)="0",LEFT(G424,1)&amp;RIGHT(G430,LEN(G430)-1),IF(VALUE(G430)=10,VALUE("1"&amp;RIGHT(G424)),G430))</f>
        <v>611256947038</v>
      </c>
      <c r="I430" s="131">
        <f ca="1">IF(OR(C424=3,C424=5,C424=9,C424=11,C424=16,C424=17,C424=20,C424=21,C424=22,C424=23,C424=25,C424=26,C424&gt;=29),H430*-1,H430*1)</f>
        <v>611256947038</v>
      </c>
      <c r="J430" s="119">
        <f t="shared" ca="1" si="260"/>
        <v>2843668730993</v>
      </c>
      <c r="K430" s="121">
        <f t="shared" ca="1" si="254"/>
        <v>611256947038</v>
      </c>
      <c r="L430" s="34">
        <f t="shared" ca="1" si="255"/>
        <v>1</v>
      </c>
      <c r="M430" s="34" t="str">
        <f t="shared" ca="1" si="256"/>
        <v/>
      </c>
      <c r="N430" s="34">
        <f t="shared" ca="1" si="257"/>
        <v>7</v>
      </c>
      <c r="O430" s="34">
        <f ca="1">SMALL(M424:M433,4)</f>
        <v>9</v>
      </c>
      <c r="P430" s="33">
        <f ca="1">LARGE(K424:K433,7)*-1</f>
        <v>-482671930567</v>
      </c>
      <c r="Q430" s="33">
        <f ca="1">VLOOKUP(7,O424:P433,2,FALSE)</f>
        <v>611256947038</v>
      </c>
      <c r="R430" s="33">
        <f ca="1">IF(L434&gt;0,Q430,I430)</f>
        <v>611256947038</v>
      </c>
      <c r="T430" s="125">
        <f ca="1">IF(AND(C424&gt;=1,D424=0),R430,IF(D424=1,Z430,K430))</f>
        <v>611256947038</v>
      </c>
      <c r="V430" s="1" t="str">
        <f t="shared" ca="1" si="258"/>
        <v/>
      </c>
      <c r="W430" s="1">
        <f t="shared" ca="1" si="259"/>
        <v>7</v>
      </c>
      <c r="X430" s="1">
        <f ca="1">SMALL(W424:W433,5)</f>
        <v>7</v>
      </c>
      <c r="Y430" s="313">
        <f ca="1">LARGE(K424:K433,7)</f>
        <v>482671930567</v>
      </c>
      <c r="Z430" s="313">
        <f ca="1">VLOOKUP(7,X424:Y433,2,FALSE)</f>
        <v>482671930567</v>
      </c>
    </row>
    <row r="431" spans="1:26">
      <c r="A431" s="60" t="s">
        <v>2483</v>
      </c>
      <c r="B431" s="231" t="str">
        <f t="shared" si="252"/>
        <v>71590426387812503694</v>
      </c>
      <c r="C431" s="224"/>
      <c r="E431" s="1">
        <v>8</v>
      </c>
      <c r="F431" s="1">
        <f>F422</f>
        <v>12</v>
      </c>
      <c r="G431" s="27" t="str">
        <f t="shared" ca="1" si="253"/>
        <v>387812503694</v>
      </c>
      <c r="H431" s="27" t="str">
        <f ca="1">IF(LEFT(G431,1)="0",INT(RAND()*9+1)&amp;RIGHT(G431,LEN(G431)-1),IF(VALUE(G431)=10,VALUE("1"&amp;RIGHT(G424)),G431))</f>
        <v>387812503694</v>
      </c>
      <c r="I431" s="131">
        <f ca="1">IF(OR(C424=1,C424=7,C424=10,C424=11,C424=12,C424=14,C424=18,C424=20,C424=24,C424=27,C424=29,C424=31),H431*-1,H431*1)</f>
        <v>-387812503694</v>
      </c>
      <c r="J431" s="119">
        <f t="shared" ca="1" si="260"/>
        <v>2455856227299</v>
      </c>
      <c r="K431" s="121">
        <f t="shared" ca="1" si="254"/>
        <v>387812503694</v>
      </c>
      <c r="L431" s="34">
        <f t="shared" ca="1" si="255"/>
        <v>1</v>
      </c>
      <c r="M431" s="34">
        <f t="shared" ca="1" si="256"/>
        <v>8</v>
      </c>
      <c r="N431" s="34" t="str">
        <f t="shared" ca="1" si="257"/>
        <v/>
      </c>
      <c r="O431" s="34">
        <f ca="1">SMALL(M424:M433,3)</f>
        <v>8</v>
      </c>
      <c r="P431" s="33">
        <f ca="1">LARGE(K424:K433,8)*-1</f>
        <v>-387812503694</v>
      </c>
      <c r="Q431" s="33">
        <f ca="1">VLOOKUP(8,O424:P433,2,FALSE)</f>
        <v>-387812503694</v>
      </c>
      <c r="R431" s="33">
        <f ca="1">IF(L434&gt;0,Q431,I431)</f>
        <v>-387812503694</v>
      </c>
      <c r="T431" s="125">
        <f ca="1">IF(AND(C424&gt;=1,D424=0),R431,IF(D424=1,Z431,K431))</f>
        <v>-387812503694</v>
      </c>
      <c r="V431" s="1">
        <f t="shared" ca="1" si="258"/>
        <v>8</v>
      </c>
      <c r="W431" s="1" t="str">
        <f t="shared" ca="1" si="259"/>
        <v/>
      </c>
      <c r="X431" s="1">
        <f ca="1">SMALL(W424:W433,1)</f>
        <v>1</v>
      </c>
      <c r="Y431" s="313">
        <f ca="1">LARGE(K424:K433,8)</f>
        <v>387812503694</v>
      </c>
      <c r="Z431" s="313">
        <f ca="1">VLOOKUP(8,X424:Y433,2,FALSE)</f>
        <v>-833478169250</v>
      </c>
    </row>
    <row r="432" spans="1:26">
      <c r="A432" s="60" t="s">
        <v>2484</v>
      </c>
      <c r="B432" s="231" t="str">
        <f t="shared" si="252"/>
        <v>48267193056701492583</v>
      </c>
      <c r="C432" s="224"/>
      <c r="E432" s="1">
        <v>9</v>
      </c>
      <c r="F432" s="1">
        <f>F422</f>
        <v>12</v>
      </c>
      <c r="G432" s="27" t="str">
        <f ca="1">IF(LEFT(B432,F432)="0",INT(RAND()*9+1),LEFT(B432,F432))</f>
        <v>482671930567</v>
      </c>
      <c r="H432" s="27" t="str">
        <f ca="1">IF(LEFT(G432,1)="0",INT(RAND()*9+1)&amp;RIGHT(G432,LEN(G432)-1),IF(VALUE(G432)=10,VALUE("1"&amp;RIGHT(G424)),G432))</f>
        <v>482671930567</v>
      </c>
      <c r="I432" s="131">
        <f ca="1">IF(OR(C424=4,C424=5,C424=6,C424=8,C424=9,C424=12,C424=13,C424=15,C424=16,C424=18,C424=19,C424=21,C424=22,C424=25,C424=27,C424=28,C424=30,C424=32),H432*-1,H432*1)</f>
        <v>-482671930567</v>
      </c>
      <c r="J432" s="119">
        <f t="shared" ca="1" si="260"/>
        <v>1973184296732</v>
      </c>
      <c r="K432" s="121">
        <f t="shared" ca="1" si="254"/>
        <v>482671930567</v>
      </c>
      <c r="L432" s="34">
        <f t="shared" ca="1" si="255"/>
        <v>1</v>
      </c>
      <c r="M432" s="34">
        <f t="shared" ca="1" si="256"/>
        <v>9</v>
      </c>
      <c r="N432" s="34" t="str">
        <f t="shared" ca="1" si="257"/>
        <v/>
      </c>
      <c r="O432" s="34">
        <f ca="1">SMALL(N424:N433,6)</f>
        <v>10</v>
      </c>
      <c r="P432" s="33">
        <f ca="1">LARGE(K424:K433,9)</f>
        <v>279034725816</v>
      </c>
      <c r="Q432" s="33">
        <f ca="1">VLOOKUP(9,O424:P433,2,FALSE)</f>
        <v>-482671930567</v>
      </c>
      <c r="R432" s="33">
        <f ca="1">IF(L434&gt;0,Q432,I432)</f>
        <v>-482671930567</v>
      </c>
      <c r="T432" s="125">
        <f ca="1">IF(AND(C424&gt;=1,D424=0),R432,IF(D424=1,Z432,K432))</f>
        <v>-482671930567</v>
      </c>
      <c r="V432" s="1">
        <f t="shared" ca="1" si="258"/>
        <v>9</v>
      </c>
      <c r="W432" s="1" t="str">
        <f t="shared" ca="1" si="259"/>
        <v/>
      </c>
      <c r="X432" s="1">
        <f ca="1">SMALL(W424:W433,6)</f>
        <v>10</v>
      </c>
      <c r="Y432" s="313">
        <f ca="1">LARGE(K424:K433,9)</f>
        <v>279034725816</v>
      </c>
      <c r="Z432" s="313">
        <f ca="1">VLOOKUP(9,X424:Y433,2,FALSE)</f>
        <v>-495690381472</v>
      </c>
    </row>
    <row r="433" spans="1:26">
      <c r="A433" s="60" t="s">
        <v>2485</v>
      </c>
      <c r="B433" s="231" t="str">
        <f t="shared" si="252"/>
        <v>59378204162367058149</v>
      </c>
      <c r="C433" s="224"/>
      <c r="E433" s="1">
        <v>10</v>
      </c>
      <c r="F433" s="1">
        <f>F422</f>
        <v>12</v>
      </c>
      <c r="G433" s="27" t="str">
        <f ca="1">IF(RIGHT(B433,F433)="0",INT(RAND()*9+1),RIGHT(B433,F433))</f>
        <v>162367058149</v>
      </c>
      <c r="H433" s="27" t="str">
        <f ca="1">IF(LEFT(G433,1)="0",INT(RAND()*9+1)&amp;RIGHT(G433,LEN(G433)-1),IF(VALUE(G433)=10,VALUE("1"&amp;RIGHT(G424)),G433))</f>
        <v>162367058149</v>
      </c>
      <c r="I433" s="131">
        <f ca="1">IF(OR(C424=2,C424=3,C424=4,C424=10,C424=13,C424=17,C424=19,C424=20,C424=21,C424=23,C424=24,C424=26,C424&gt;=28),H433*-1,H433*1)</f>
        <v>162367058149</v>
      </c>
      <c r="J433" s="119">
        <f t="shared" ca="1" si="260"/>
        <v>2135551354881</v>
      </c>
      <c r="K433" s="121">
        <f t="shared" ca="1" si="254"/>
        <v>162367058149</v>
      </c>
      <c r="L433" s="34">
        <f t="shared" ca="1" si="255"/>
        <v>1</v>
      </c>
      <c r="M433" s="34" t="str">
        <f t="shared" ca="1" si="256"/>
        <v/>
      </c>
      <c r="N433" s="34">
        <f t="shared" ca="1" si="257"/>
        <v>10</v>
      </c>
      <c r="O433" s="34">
        <f ca="1">SMALL(M424:M433,1)</f>
        <v>3</v>
      </c>
      <c r="P433" s="33">
        <f ca="1">LARGE(K424:K433,10)*-1</f>
        <v>-162367058149</v>
      </c>
      <c r="Q433" s="33">
        <f ca="1">VLOOKUP(10,O424:P433,2,FALSE)</f>
        <v>279034725816</v>
      </c>
      <c r="R433" s="33">
        <f ca="1">IF(L434&gt;0,Q433,I433)</f>
        <v>162367058149</v>
      </c>
      <c r="T433" s="125">
        <f ca="1">IF(AND(C424&gt;=1,D424=0),R433,IF(D424=1,Z433,K433))</f>
        <v>162367058149</v>
      </c>
      <c r="V433" s="1" t="str">
        <f t="shared" ca="1" si="258"/>
        <v/>
      </c>
      <c r="W433" s="1">
        <f t="shared" ca="1" si="259"/>
        <v>10</v>
      </c>
      <c r="X433" s="1">
        <f ca="1">SMALL(W424:W433,3)</f>
        <v>4</v>
      </c>
      <c r="Y433" s="313">
        <f ca="1">LARGE(K424:K433,10)</f>
        <v>162367058149</v>
      </c>
      <c r="Z433" s="313">
        <f ca="1">VLOOKUP(10,X424:Y433,2,FALSE)</f>
        <v>279034725816</v>
      </c>
    </row>
    <row r="434" spans="1:26">
      <c r="A434" s="60"/>
      <c r="B434" s="231"/>
      <c r="C434" s="224"/>
      <c r="K434" s="121"/>
      <c r="L434" s="34">
        <f ca="1">COUNTIF(L424:L433,-1)</f>
        <v>0</v>
      </c>
      <c r="T434" s="125">
        <f ca="1">SUM(T424:T433)</f>
        <v>2135551354881</v>
      </c>
      <c r="W434" s="1" t="str">
        <f t="shared" si="259"/>
        <v/>
      </c>
      <c r="Z434" s="313">
        <f ca="1">SUM(Z424:Z433)</f>
        <v>-335172231395</v>
      </c>
    </row>
    <row r="435" spans="1:26">
      <c r="A435" s="60"/>
      <c r="B435" s="231"/>
      <c r="C435" s="224"/>
      <c r="T435" s="125"/>
    </row>
    <row r="436" spans="1:26">
      <c r="A436" s="203" t="s">
        <v>404</v>
      </c>
      <c r="B436" s="231"/>
      <c r="C436" s="224"/>
      <c r="K436" s="121"/>
      <c r="T436" s="125"/>
    </row>
    <row r="437" spans="1:26">
      <c r="A437" s="60"/>
      <c r="B437" s="231"/>
      <c r="C437" s="224"/>
      <c r="F437" s="211">
        <v>12</v>
      </c>
      <c r="K437" s="121"/>
      <c r="T437" s="125"/>
    </row>
    <row r="438" spans="1:26">
      <c r="A438" s="60" t="s">
        <v>440</v>
      </c>
      <c r="B438" s="231" t="s">
        <v>441</v>
      </c>
      <c r="C438" s="224"/>
      <c r="E438" s="1" t="s">
        <v>396</v>
      </c>
      <c r="F438" s="1" t="s">
        <v>444</v>
      </c>
      <c r="G438" s="27" t="s">
        <v>337</v>
      </c>
      <c r="H438" s="27" t="s">
        <v>338</v>
      </c>
      <c r="J438" s="119" t="s">
        <v>1447</v>
      </c>
      <c r="K438" s="121"/>
      <c r="R438" s="33" t="s">
        <v>1449</v>
      </c>
      <c r="S438" s="27"/>
      <c r="T438" s="125"/>
      <c r="Z438" s="1" t="s">
        <v>1824</v>
      </c>
    </row>
    <row r="439" spans="1:26">
      <c r="A439" s="60" t="s">
        <v>2486</v>
      </c>
      <c r="B439" s="231" t="str">
        <f>A439&amp;A514</f>
        <v>95023487616540193827</v>
      </c>
      <c r="C439" s="224">
        <v>0</v>
      </c>
      <c r="E439" s="1">
        <v>1</v>
      </c>
      <c r="F439" s="1">
        <f>F437</f>
        <v>12</v>
      </c>
      <c r="G439" s="27" t="str">
        <f t="shared" ref="G439:G445" ca="1" si="261">IF(RIGHT(B439,F439)="0",INT(RAND()*9+1),RIGHT(B439,F439))</f>
        <v>616540193827</v>
      </c>
      <c r="H439" s="27" t="str">
        <f ca="1">IF(LEFT(G439,1)="0",LEFT(G445,1)&amp;RIGHT(G439,LEN(G439)-1),IF(VALUE(G439)=10,VALUE("1"&amp;RIGHT(G445)),G439))</f>
        <v>616540193827</v>
      </c>
      <c r="I439" s="131">
        <f ca="1">H439*1</f>
        <v>616540193827</v>
      </c>
      <c r="J439" s="119">
        <f ca="1">I439</f>
        <v>616540193827</v>
      </c>
      <c r="K439" s="121">
        <f ca="1">ABS(I439)</f>
        <v>616540193827</v>
      </c>
      <c r="L439" s="34">
        <f ca="1">IF(J439&lt;0,-1,1)</f>
        <v>1</v>
      </c>
      <c r="M439" s="34" t="str">
        <f ca="1">IF(I439&lt;0,E439,"")</f>
        <v/>
      </c>
      <c r="N439" s="34">
        <f ca="1">IF(I439&gt;0,E439,"")</f>
        <v>1</v>
      </c>
      <c r="O439" s="34">
        <f ca="1">SMALL(N439:N448,2)</f>
        <v>2</v>
      </c>
      <c r="P439" s="33">
        <f ca="1">LARGE(K439:K448,1)</f>
        <v>943217860594</v>
      </c>
      <c r="Q439" s="33">
        <f ca="1">VLOOKUP(1,O439:P448,2,FALSE)</f>
        <v>761345987298</v>
      </c>
      <c r="R439" s="33">
        <f ca="1">IF(L449&gt;0,Q439,I439)</f>
        <v>616540193827</v>
      </c>
      <c r="T439" s="125">
        <f ca="1">IF(AND(C439&gt;=1,D439=0),R439,IF(D439=1,Z439,K439))</f>
        <v>616540193827</v>
      </c>
      <c r="V439" s="1" t="str">
        <f ca="1">IF(I439&lt;0,E439,"")</f>
        <v/>
      </c>
      <c r="W439" s="1">
        <f ca="1">IF(I439&gt;0,E439,"")</f>
        <v>1</v>
      </c>
      <c r="X439" s="1" t="e">
        <f ca="1">SMALL(V439:V448,2)</f>
        <v>#NUM!</v>
      </c>
      <c r="Y439" s="313">
        <f ca="1">LARGE(K439:K448,1)*-1</f>
        <v>-943217860594</v>
      </c>
      <c r="Z439" s="313">
        <f ca="1">VLOOKUP(1,X439:Y448,2,FALSE)</f>
        <v>270984537261</v>
      </c>
    </row>
    <row r="440" spans="1:26">
      <c r="A440" s="60" t="s">
        <v>2487</v>
      </c>
      <c r="B440" s="231" t="str">
        <f t="shared" ref="B440:B448" si="262">A440&amp;A515</f>
        <v>84912376502106759483</v>
      </c>
      <c r="C440" s="224"/>
      <c r="E440" s="1">
        <v>2</v>
      </c>
      <c r="F440" s="1">
        <f>F437</f>
        <v>12</v>
      </c>
      <c r="G440" s="27" t="str">
        <f t="shared" ca="1" si="261"/>
        <v>502106759483</v>
      </c>
      <c r="H440" s="27" t="str">
        <f ca="1">IF(LEFT(G440,1)="0",LEFT(G445,1)&amp;RIGHT(G440,LEN(G440)-1),IF(VALUE(G440)=10,VALUE("1"&amp;RIGHT(G445)),G440))</f>
        <v>502106759483</v>
      </c>
      <c r="I440" s="131">
        <f ca="1">H440*1</f>
        <v>502106759483</v>
      </c>
      <c r="J440" s="119">
        <f ca="1">J439+I440</f>
        <v>1118646953310</v>
      </c>
      <c r="K440" s="121">
        <f t="shared" ref="K440:K448" ca="1" si="263">ABS(I440)</f>
        <v>502106759483</v>
      </c>
      <c r="L440" s="34">
        <f t="shared" ref="L440:L448" ca="1" si="264">IF(J440&lt;0,-1,1)</f>
        <v>1</v>
      </c>
      <c r="M440" s="34" t="str">
        <f t="shared" ref="M440:M448" ca="1" si="265">IF(I440&lt;0,E440,"")</f>
        <v/>
      </c>
      <c r="N440" s="34">
        <f t="shared" ref="N440:N448" ca="1" si="266">IF(I440&gt;0,E440,"")</f>
        <v>2</v>
      </c>
      <c r="O440" s="34">
        <f ca="1">SMALL(N439:N448,3)</f>
        <v>3</v>
      </c>
      <c r="P440" s="33">
        <f ca="1">LARGE(K439:K448,2)</f>
        <v>837651204938</v>
      </c>
      <c r="Q440" s="33">
        <f ca="1">VLOOKUP(2,O439:P448,2,FALSE)</f>
        <v>943217860594</v>
      </c>
      <c r="R440" s="33">
        <f ca="1">IF(L449&gt;0,Q440,I440)</f>
        <v>502106759483</v>
      </c>
      <c r="T440" s="125">
        <f ca="1">IF(AND(C439&gt;=1,D439=0),R440,IF(D439=1,Z440,K440))</f>
        <v>502106759483</v>
      </c>
      <c r="V440" s="1" t="str">
        <f t="shared" ref="V440:V448" ca="1" si="267">IF(I440&lt;0,E440,"")</f>
        <v/>
      </c>
      <c r="W440" s="1">
        <f t="shared" ref="W440:W449" ca="1" si="268">IF(I440&gt;0,E440,"")</f>
        <v>2</v>
      </c>
      <c r="X440" s="1" t="e">
        <f ca="1">SMALL(V439:V448,3)</f>
        <v>#NUM!</v>
      </c>
      <c r="Y440" s="313">
        <f ca="1">LARGE(K439:K448,2)*-1</f>
        <v>-837651204938</v>
      </c>
      <c r="Z440" s="313">
        <f ca="1">VLOOKUP(2,X439:Y448,2,FALSE)</f>
        <v>761345987298</v>
      </c>
    </row>
    <row r="441" spans="1:26">
      <c r="A441" s="60" t="s">
        <v>2488</v>
      </c>
      <c r="B441" s="231" t="str">
        <f t="shared" si="262"/>
        <v>39467821055439082716</v>
      </c>
      <c r="C441" s="224"/>
      <c r="E441" s="1">
        <v>3</v>
      </c>
      <c r="F441" s="1">
        <f>F437</f>
        <v>12</v>
      </c>
      <c r="G441" s="27" t="str">
        <f t="shared" ca="1" si="261"/>
        <v>055439082716</v>
      </c>
      <c r="H441" s="27" t="str">
        <f ca="1">IF(LEFT(G441,1)="0",LEFT(G445,1)&amp;RIGHT(G441,LEN(G441)-1),IF(VALUE(G441)=10,VALUE("1"&amp;RIGHT(G445)),G441))</f>
        <v>155439082716</v>
      </c>
      <c r="I441" s="131">
        <f ca="1">IF(AND(C439&gt;=1,C439&lt;=7),H441*-1,H441*1)</f>
        <v>155439082716</v>
      </c>
      <c r="J441" s="119">
        <f t="shared" ref="J441:J447" ca="1" si="269">J440+I441</f>
        <v>1274086036026</v>
      </c>
      <c r="K441" s="121">
        <f t="shared" ca="1" si="263"/>
        <v>155439082716</v>
      </c>
      <c r="L441" s="34">
        <f t="shared" ca="1" si="264"/>
        <v>1</v>
      </c>
      <c r="M441" s="34" t="str">
        <f t="shared" ca="1" si="265"/>
        <v/>
      </c>
      <c r="N441" s="34">
        <f t="shared" ca="1" si="266"/>
        <v>3</v>
      </c>
      <c r="O441" s="34">
        <f ca="1">SMALL(N439:N448,1)</f>
        <v>1</v>
      </c>
      <c r="P441" s="33">
        <f ca="1">LARGE(K439:K448,3)</f>
        <v>761345987298</v>
      </c>
      <c r="Q441" s="33">
        <f ca="1">VLOOKUP(3,O439:P448,2,FALSE)</f>
        <v>837651204938</v>
      </c>
      <c r="R441" s="33">
        <f ca="1">IF(L449&gt;0,Q441,I441)</f>
        <v>155439082716</v>
      </c>
      <c r="T441" s="125">
        <f ca="1">IF(AND(C439&gt;=1,D439=0),R441,IF(D439=1,Z441,K441))</f>
        <v>155439082716</v>
      </c>
      <c r="V441" s="1" t="str">
        <f t="shared" ca="1" si="267"/>
        <v/>
      </c>
      <c r="W441" s="1">
        <f t="shared" ca="1" si="268"/>
        <v>3</v>
      </c>
      <c r="X441" s="1">
        <f ca="1">SMALL(W439:W448,2)</f>
        <v>2</v>
      </c>
      <c r="Y441" s="313">
        <f ca="1">LARGE(K439:K448,3)</f>
        <v>761345987298</v>
      </c>
      <c r="Z441" s="313">
        <f ca="1">VLOOKUP(3,X439:Y448,2,FALSE)</f>
        <v>155439082716</v>
      </c>
    </row>
    <row r="442" spans="1:26">
      <c r="A442" s="60" t="s">
        <v>2489</v>
      </c>
      <c r="B442" s="231" t="str">
        <f t="shared" si="262"/>
        <v>51689043270984537261</v>
      </c>
      <c r="C442" s="224"/>
      <c r="E442" s="1">
        <v>4</v>
      </c>
      <c r="F442" s="1">
        <f>F437</f>
        <v>12</v>
      </c>
      <c r="G442" s="27" t="str">
        <f t="shared" ca="1" si="261"/>
        <v>270984537261</v>
      </c>
      <c r="H442" s="27" t="str">
        <f ca="1">IF(LEFT(G442,1)="0",LEFT(G445,1)&amp;RIGHT(G442,LEN(G442)-1),IF(VALUE(G442)=10,VALUE("1"&amp;RIGHT(G445)),G442))</f>
        <v>270984537261</v>
      </c>
      <c r="I442" s="131">
        <f ca="1">IF(OR(C439=1,C439=2,C439=8,C439=9,C439=10,C439=11),H442*-1,H442*1)</f>
        <v>270984537261</v>
      </c>
      <c r="J442" s="119">
        <f t="shared" ca="1" si="269"/>
        <v>1545070573287</v>
      </c>
      <c r="K442" s="121">
        <f t="shared" ca="1" si="263"/>
        <v>270984537261</v>
      </c>
      <c r="L442" s="34">
        <f t="shared" ca="1" si="264"/>
        <v>1</v>
      </c>
      <c r="M442" s="34" t="str">
        <f t="shared" ca="1" si="265"/>
        <v/>
      </c>
      <c r="N442" s="34">
        <f t="shared" ca="1" si="266"/>
        <v>4</v>
      </c>
      <c r="O442" s="34">
        <f ca="1">SMALL(N439:N448,5)</f>
        <v>5</v>
      </c>
      <c r="P442" s="33">
        <f ca="1">LARGE(K439:K448,4)</f>
        <v>616540193827</v>
      </c>
      <c r="Q442" s="33">
        <f ca="1">VLOOKUP(4,O439:P448,2,FALSE)</f>
        <v>502106759483</v>
      </c>
      <c r="R442" s="33">
        <f ca="1">IF(L449&gt;0,Q442,I442)</f>
        <v>270984537261</v>
      </c>
      <c r="T442" s="125">
        <f ca="1">IF(AND(C439&gt;=1,D439=0),R442,IF(D439=1,Z442,K442))</f>
        <v>270984537261</v>
      </c>
      <c r="V442" s="1" t="str">
        <f t="shared" ca="1" si="267"/>
        <v/>
      </c>
      <c r="W442" s="1">
        <f t="shared" ca="1" si="268"/>
        <v>4</v>
      </c>
      <c r="X442" s="1" t="e">
        <f ca="1">SMALL(V439:V448,1)</f>
        <v>#NUM!</v>
      </c>
      <c r="Y442" s="313">
        <f ca="1">LARGE(K439:K448,4)*-1</f>
        <v>-616540193827</v>
      </c>
      <c r="Z442" s="313">
        <f ca="1">VLOOKUP(4,X439:Y448,2,FALSE)</f>
        <v>502106759483</v>
      </c>
    </row>
    <row r="443" spans="1:26">
      <c r="A443" s="60" t="s">
        <v>2490</v>
      </c>
      <c r="B443" s="231" t="str">
        <f t="shared" si="262"/>
        <v>28356710943217860594</v>
      </c>
      <c r="C443" s="224"/>
      <c r="E443" s="1">
        <v>5</v>
      </c>
      <c r="F443" s="1">
        <f>F437</f>
        <v>12</v>
      </c>
      <c r="G443" s="27" t="str">
        <f t="shared" ca="1" si="261"/>
        <v>943217860594</v>
      </c>
      <c r="H443" s="27" t="str">
        <f ca="1">IF(LEFT(G443,1)="0",LEFT(G439,1)&amp;RIGHT(G443,LEN(G443)-1),IF(VALUE(G443)=10,VALUE("1"&amp;RIGHT(G439)),G443))</f>
        <v>943217860594</v>
      </c>
      <c r="I443" s="131">
        <f ca="1">IF(OR(C439=3,C439=4,C439=5,C439=8,C439=9,C439=12,C439=13),H443*-1,H443*1)</f>
        <v>943217860594</v>
      </c>
      <c r="J443" s="119">
        <f t="shared" ca="1" si="269"/>
        <v>2488288433881</v>
      </c>
      <c r="K443" s="121">
        <f t="shared" ca="1" si="263"/>
        <v>943217860594</v>
      </c>
      <c r="L443" s="34">
        <f t="shared" ca="1" si="264"/>
        <v>1</v>
      </c>
      <c r="M443" s="34" t="str">
        <f t="shared" ca="1" si="265"/>
        <v/>
      </c>
      <c r="N443" s="34">
        <f t="shared" ca="1" si="266"/>
        <v>5</v>
      </c>
      <c r="O443" s="34">
        <f ca="1">SMALL(N439:N448,4)</f>
        <v>4</v>
      </c>
      <c r="P443" s="33">
        <f ca="1">LARGE(K439:K448,5)</f>
        <v>502106759483</v>
      </c>
      <c r="Q443" s="33">
        <f ca="1">VLOOKUP(5,O439:P448,2,FALSE)</f>
        <v>616540193827</v>
      </c>
      <c r="R443" s="33">
        <f ca="1">IF(L449&gt;0,Q443,I443)</f>
        <v>943217860594</v>
      </c>
      <c r="T443" s="125">
        <f ca="1">IF(AND(C439&gt;=1,D439=0),R443,IF(D439=1,Z443,K443))</f>
        <v>943217860594</v>
      </c>
      <c r="V443" s="1" t="str">
        <f t="shared" ca="1" si="267"/>
        <v/>
      </c>
      <c r="W443" s="1">
        <f t="shared" ca="1" si="268"/>
        <v>5</v>
      </c>
      <c r="X443" s="1">
        <f ca="1">SMALL(W439:W448,4)</f>
        <v>4</v>
      </c>
      <c r="Y443" s="313">
        <f ca="1">LARGE(K439:K448,5)</f>
        <v>502106759483</v>
      </c>
      <c r="Z443" s="313">
        <f ca="1">VLOOKUP(5,X439:Y448,2,FALSE)</f>
        <v>381095648372</v>
      </c>
    </row>
    <row r="444" spans="1:26">
      <c r="A444" s="60" t="s">
        <v>2491</v>
      </c>
      <c r="B444" s="231" t="str">
        <f t="shared" si="262"/>
        <v>62790154381095648372</v>
      </c>
      <c r="C444" s="224"/>
      <c r="E444" s="1">
        <v>6</v>
      </c>
      <c r="F444" s="1">
        <f>F437</f>
        <v>12</v>
      </c>
      <c r="G444" s="27" t="str">
        <f t="shared" ca="1" si="261"/>
        <v>381095648372</v>
      </c>
      <c r="H444" s="27" t="str">
        <f ca="1">IF(LEFT(G444,1)="0",LEFT(G439,1)&amp;RIGHT(G444,LEN(G444)-1),IF(VALUE(G444)=10,VALUE("1"&amp;RIGHT(G439)),G444))</f>
        <v>381095648372</v>
      </c>
      <c r="I444" s="131">
        <f ca="1">IF(OR(C439=1,C439=5,C439=6,,C439=7,C439=10,C439=11,C439=12),H444*-1,H444*1)</f>
        <v>381095648372</v>
      </c>
      <c r="J444" s="119">
        <f t="shared" ca="1" si="269"/>
        <v>2869384082253</v>
      </c>
      <c r="K444" s="121">
        <f t="shared" ca="1" si="263"/>
        <v>381095648372</v>
      </c>
      <c r="L444" s="34">
        <f t="shared" ca="1" si="264"/>
        <v>1</v>
      </c>
      <c r="M444" s="34" t="str">
        <f t="shared" ca="1" si="265"/>
        <v/>
      </c>
      <c r="N444" s="34">
        <f t="shared" ca="1" si="266"/>
        <v>6</v>
      </c>
      <c r="O444" s="34" t="e">
        <f ca="1">SMALL(M439:M448,2)</f>
        <v>#NUM!</v>
      </c>
      <c r="P444" s="33">
        <f ca="1">LARGE(K439:K448,6)*-1</f>
        <v>-498762315049</v>
      </c>
      <c r="Q444" s="33">
        <f ca="1">VLOOKUP(6,O439:P448,2,FALSE)</f>
        <v>164328971605</v>
      </c>
      <c r="R444" s="33">
        <f ca="1">IF(L449&gt;0,Q444,I444)</f>
        <v>381095648372</v>
      </c>
      <c r="T444" s="125">
        <f ca="1">IF(AND(C439&gt;=1,D439=0),R444,IF(D439=1,Z444,K444))</f>
        <v>381095648372</v>
      </c>
      <c r="V444" s="1" t="str">
        <f t="shared" ca="1" si="267"/>
        <v/>
      </c>
      <c r="W444" s="1">
        <f t="shared" ca="1" si="268"/>
        <v>6</v>
      </c>
      <c r="X444" s="1" t="e">
        <f ca="1">SMALL(V439:V448,4)</f>
        <v>#NUM!</v>
      </c>
      <c r="Y444" s="313">
        <f ca="1">LARGE(K439:K448,6)*-1</f>
        <v>-498762315049</v>
      </c>
      <c r="Z444" s="313">
        <f ca="1">VLOOKUP(6,X439:Y448,2,FALSE)</f>
        <v>164328971605</v>
      </c>
    </row>
    <row r="445" spans="1:26">
      <c r="A445" s="60" t="s">
        <v>2492</v>
      </c>
      <c r="B445" s="231" t="str">
        <f t="shared" si="262"/>
        <v>40578932164328971605</v>
      </c>
      <c r="C445" s="224"/>
      <c r="E445" s="1">
        <v>7</v>
      </c>
      <c r="F445" s="1">
        <f>F437</f>
        <v>12</v>
      </c>
      <c r="G445" s="27" t="str">
        <f t="shared" ca="1" si="261"/>
        <v>164328971605</v>
      </c>
      <c r="H445" s="27" t="str">
        <f ca="1">IF(LEFT(G445,1)="0",LEFT(G439,1)&amp;RIGHT(G445,LEN(G445)-1),IF(VALUE(G445)=10,VALUE("1"&amp;RIGHT(G439)),G445))</f>
        <v>164328971605</v>
      </c>
      <c r="I445" s="131">
        <f ca="1">IF(OR(C439=2,C439=3,C439=6,C439=8,C439=10,C439=13),H445*-1,H445*1)</f>
        <v>164328971605</v>
      </c>
      <c r="J445" s="119">
        <f t="shared" ca="1" si="269"/>
        <v>3033713053858</v>
      </c>
      <c r="K445" s="121">
        <f t="shared" ca="1" si="263"/>
        <v>164328971605</v>
      </c>
      <c r="L445" s="34">
        <f t="shared" ca="1" si="264"/>
        <v>1</v>
      </c>
      <c r="M445" s="34" t="str">
        <f t="shared" ca="1" si="265"/>
        <v/>
      </c>
      <c r="N445" s="34">
        <f t="shared" ca="1" si="266"/>
        <v>7</v>
      </c>
      <c r="O445" s="34" t="e">
        <f ca="1">SMALL(M439:M448,4)</f>
        <v>#NUM!</v>
      </c>
      <c r="P445" s="33">
        <f ca="1">LARGE(K439:K448,7)*-1</f>
        <v>-381095648372</v>
      </c>
      <c r="Q445" s="33" t="e">
        <f ca="1">VLOOKUP(7,O439:P448,2,FALSE)</f>
        <v>#N/A</v>
      </c>
      <c r="R445" s="33">
        <f ca="1">IF(L449&gt;0,Q445,I445)</f>
        <v>164328971605</v>
      </c>
      <c r="T445" s="125">
        <f ca="1">IF(AND(C439&gt;=1,D439=0),R445,IF(D439=1,Z445,K445))</f>
        <v>164328971605</v>
      </c>
      <c r="V445" s="1" t="str">
        <f t="shared" ca="1" si="267"/>
        <v/>
      </c>
      <c r="W445" s="1">
        <f t="shared" ca="1" si="268"/>
        <v>7</v>
      </c>
      <c r="X445" s="1">
        <f ca="1">SMALL(W439:W448,5)</f>
        <v>5</v>
      </c>
      <c r="Y445" s="313">
        <f ca="1">LARGE(K439:K448,7)</f>
        <v>381095648372</v>
      </c>
      <c r="Z445" s="313" t="e">
        <f ca="1">VLOOKUP(7,X439:Y448,2,FALSE)</f>
        <v>#N/A</v>
      </c>
    </row>
    <row r="446" spans="1:26">
      <c r="A446" s="60" t="s">
        <v>2493</v>
      </c>
      <c r="B446" s="231" t="str">
        <f t="shared" si="262"/>
        <v>06134598729873426150</v>
      </c>
      <c r="C446" s="224"/>
      <c r="E446" s="1">
        <v>8</v>
      </c>
      <c r="F446" s="1">
        <f>F437</f>
        <v>12</v>
      </c>
      <c r="G446" s="27" t="str">
        <f ca="1">IF(LEFT(B446,F446)="0",INT(RAND()*9+1),LEFT(B446,F446))</f>
        <v>061345987298</v>
      </c>
      <c r="H446" s="27" t="str">
        <f ca="1">IF(LEFT(G446,1)="0",INT(RAND()*9+1)&amp;RIGHT(G446,LEN(G446)-1),IF(VALUE(G446)=10,VALUE("1"&amp;RIGHT(G439)),G446))</f>
        <v>761345987298</v>
      </c>
      <c r="I446" s="131">
        <f ca="1">IF(OR(C439=4,C439=7,C439=9,C439=11,C439=12,C439=13),H446*-1,H446*1)</f>
        <v>761345987298</v>
      </c>
      <c r="J446" s="119">
        <f t="shared" ca="1" si="269"/>
        <v>3795059041156</v>
      </c>
      <c r="K446" s="121">
        <f t="shared" ca="1" si="263"/>
        <v>761345987298</v>
      </c>
      <c r="L446" s="34">
        <f t="shared" ca="1" si="264"/>
        <v>1</v>
      </c>
      <c r="M446" s="34" t="str">
        <f t="shared" ca="1" si="265"/>
        <v/>
      </c>
      <c r="N446" s="34">
        <f t="shared" ca="1" si="266"/>
        <v>8</v>
      </c>
      <c r="O446" s="34" t="e">
        <f ca="1">SMALL(M439:M448,3)</f>
        <v>#NUM!</v>
      </c>
      <c r="P446" s="33">
        <f ca="1">LARGE(K439:K448,8)*-1</f>
        <v>-270984537261</v>
      </c>
      <c r="Q446" s="33" t="e">
        <f ca="1">VLOOKUP(8,O439:P448,2,FALSE)</f>
        <v>#N/A</v>
      </c>
      <c r="R446" s="33">
        <f ca="1">IF(L449&gt;0,Q446,I446)</f>
        <v>761345987298</v>
      </c>
      <c r="T446" s="125">
        <f ca="1">IF(AND(C439&gt;=1,D439=0),R446,IF(D439=1,Z446,K446))</f>
        <v>761345987298</v>
      </c>
      <c r="V446" s="1" t="str">
        <f t="shared" ca="1" si="267"/>
        <v/>
      </c>
      <c r="W446" s="1">
        <f t="shared" ca="1" si="268"/>
        <v>8</v>
      </c>
      <c r="X446" s="1">
        <f ca="1">SMALL(W439:W448,1)</f>
        <v>1</v>
      </c>
      <c r="Y446" s="313">
        <f ca="1">LARGE(K439:K448,8)</f>
        <v>270984537261</v>
      </c>
      <c r="Z446" s="313" t="e">
        <f ca="1">VLOOKUP(8,X439:Y448,2,FALSE)</f>
        <v>#N/A</v>
      </c>
    </row>
    <row r="447" spans="1:26">
      <c r="A447" s="60" t="s">
        <v>2494</v>
      </c>
      <c r="B447" s="231" t="str">
        <f t="shared" si="262"/>
        <v>73801265498762315049</v>
      </c>
      <c r="C447" s="224"/>
      <c r="E447" s="1">
        <v>9</v>
      </c>
      <c r="F447" s="1">
        <f>F437</f>
        <v>12</v>
      </c>
      <c r="G447" s="27" t="str">
        <f t="shared" ref="G447:G448" ca="1" si="270">IF(RIGHT(B447,F447)="0",INT(RAND()*9+1),RIGHT(B447,F447))</f>
        <v>498762315049</v>
      </c>
      <c r="H447" s="27" t="str">
        <f ca="1">IF(LEFT(G447,1)="0",INT(RAND()*9+1)&amp;RIGHT(G447,LEN(G447)-1),IF(VALUE(G447)=10,VALUE("1"&amp;RIGHT(G439)),G447))</f>
        <v>498762315049</v>
      </c>
      <c r="I447" s="131">
        <f ca="1">H447*1</f>
        <v>498762315049</v>
      </c>
      <c r="J447" s="119">
        <f t="shared" ca="1" si="269"/>
        <v>4293821356205</v>
      </c>
      <c r="K447" s="121">
        <f t="shared" ca="1" si="263"/>
        <v>498762315049</v>
      </c>
      <c r="L447" s="34">
        <f t="shared" ca="1" si="264"/>
        <v>1</v>
      </c>
      <c r="M447" s="34" t="str">
        <f t="shared" ca="1" si="265"/>
        <v/>
      </c>
      <c r="N447" s="34">
        <f t="shared" ca="1" si="266"/>
        <v>9</v>
      </c>
      <c r="O447" s="34">
        <f ca="1">SMALL(N439:N448,6)</f>
        <v>6</v>
      </c>
      <c r="P447" s="33">
        <f ca="1">LARGE(K439:K448,9)</f>
        <v>164328971605</v>
      </c>
      <c r="Q447" s="33" t="e">
        <f ca="1">VLOOKUP(9,O439:P448,2,FALSE)</f>
        <v>#N/A</v>
      </c>
      <c r="R447" s="33">
        <f ca="1">IF(L449&gt;0,Q447,I447)</f>
        <v>498762315049</v>
      </c>
      <c r="T447" s="125">
        <f ca="1">IF(AND(C439&gt;=1,D439=0),R447,IF(D439=1,Z447,K447))</f>
        <v>498762315049</v>
      </c>
      <c r="V447" s="1" t="str">
        <f t="shared" ca="1" si="267"/>
        <v/>
      </c>
      <c r="W447" s="1">
        <f t="shared" ca="1" si="268"/>
        <v>9</v>
      </c>
      <c r="X447" s="1">
        <f ca="1">SMALL(W439:W448,6)</f>
        <v>6</v>
      </c>
      <c r="Y447" s="313">
        <f ca="1">LARGE(K439:K448,9)</f>
        <v>164328971605</v>
      </c>
      <c r="Z447" s="313" t="e">
        <f ca="1">VLOOKUP(9,X439:Y448,2,FALSE)</f>
        <v>#N/A</v>
      </c>
    </row>
    <row r="448" spans="1:26">
      <c r="A448" s="60" t="s">
        <v>2495</v>
      </c>
      <c r="B448" s="231" t="str">
        <f t="shared" si="262"/>
        <v>17245609837651204938</v>
      </c>
      <c r="C448" s="224"/>
      <c r="E448" s="1">
        <v>10</v>
      </c>
      <c r="F448" s="1">
        <f>F437</f>
        <v>12</v>
      </c>
      <c r="G448" s="27" t="str">
        <f t="shared" ca="1" si="270"/>
        <v>837651204938</v>
      </c>
      <c r="H448" s="27" t="str">
        <f ca="1">IF(LEFT(G448,1)="0",INT(RAND()*9+1)&amp;RIGHT(G448,LEN(G448)-1),IF(VALUE(G448)=10,VALUE("1"&amp;RIGHT(G439)),G448))</f>
        <v>837651204938</v>
      </c>
      <c r="I448" s="131">
        <f ca="1">H448*1</f>
        <v>837651204938</v>
      </c>
      <c r="J448" s="119">
        <f ca="1">J447+I448</f>
        <v>5131472561143</v>
      </c>
      <c r="K448" s="121">
        <f t="shared" ca="1" si="263"/>
        <v>837651204938</v>
      </c>
      <c r="L448" s="34">
        <f t="shared" ca="1" si="264"/>
        <v>1</v>
      </c>
      <c r="M448" s="34" t="str">
        <f t="shared" ca="1" si="265"/>
        <v/>
      </c>
      <c r="N448" s="34">
        <f t="shared" ca="1" si="266"/>
        <v>10</v>
      </c>
      <c r="O448" s="34" t="e">
        <f ca="1">SMALL(M439:M448,1)</f>
        <v>#NUM!</v>
      </c>
      <c r="P448" s="33">
        <f ca="1">LARGE(K439:K448,10)*-1</f>
        <v>-155439082716</v>
      </c>
      <c r="Q448" s="33" t="e">
        <f ca="1">VLOOKUP(10,O439:P448,2,FALSE)</f>
        <v>#N/A</v>
      </c>
      <c r="R448" s="33">
        <f ca="1">IF(L449&gt;0,Q448,I448)</f>
        <v>837651204938</v>
      </c>
      <c r="T448" s="125">
        <f ca="1">IF(AND(C439&gt;=1,D439=0),R448,IF(D439=1,Z448,K448))</f>
        <v>837651204938</v>
      </c>
      <c r="V448" s="1" t="str">
        <f t="shared" ca="1" si="267"/>
        <v/>
      </c>
      <c r="W448" s="1">
        <f t="shared" ca="1" si="268"/>
        <v>10</v>
      </c>
      <c r="X448" s="1">
        <f ca="1">SMALL(W439:W448,3)</f>
        <v>3</v>
      </c>
      <c r="Y448" s="313">
        <f ca="1">LARGE(K439:K448,10)</f>
        <v>155439082716</v>
      </c>
      <c r="Z448" s="313" t="e">
        <f ca="1">VLOOKUP(10,X439:Y448,2,FALSE)</f>
        <v>#N/A</v>
      </c>
    </row>
    <row r="449" spans="1:26">
      <c r="A449" s="60"/>
      <c r="B449" s="231"/>
      <c r="C449" s="224"/>
      <c r="K449" s="121"/>
      <c r="L449" s="34">
        <f ca="1">COUNTIF(L439:L448,-1)</f>
        <v>0</v>
      </c>
      <c r="T449" s="125">
        <f ca="1">SUM(T439:T448)</f>
        <v>5131472561143</v>
      </c>
      <c r="W449" s="1" t="str">
        <f t="shared" si="268"/>
        <v/>
      </c>
      <c r="Z449" s="313" t="e">
        <f ca="1">SUM(Z439:Z448)</f>
        <v>#N/A</v>
      </c>
    </row>
    <row r="450" spans="1:26">
      <c r="A450" s="60"/>
      <c r="B450" s="231"/>
      <c r="C450" s="224"/>
      <c r="T450" s="125"/>
    </row>
    <row r="451" spans="1:26">
      <c r="A451" s="203" t="s">
        <v>405</v>
      </c>
      <c r="B451" s="231"/>
      <c r="C451" s="224"/>
      <c r="K451" s="121"/>
      <c r="T451" s="125"/>
    </row>
    <row r="452" spans="1:26">
      <c r="A452" s="60"/>
      <c r="B452" s="231"/>
      <c r="C452" s="224"/>
      <c r="K452" s="121"/>
      <c r="T452" s="125"/>
    </row>
    <row r="453" spans="1:26">
      <c r="A453" s="60" t="s">
        <v>440</v>
      </c>
      <c r="B453" s="231" t="s">
        <v>441</v>
      </c>
      <c r="C453" s="224"/>
      <c r="K453" s="121"/>
      <c r="S453" s="27"/>
      <c r="T453" s="125"/>
    </row>
    <row r="454" spans="1:26">
      <c r="A454" s="60" t="s">
        <v>2496</v>
      </c>
      <c r="B454" s="231"/>
      <c r="C454" s="126"/>
      <c r="K454" s="121"/>
      <c r="T454" s="125"/>
    </row>
    <row r="455" spans="1:26">
      <c r="A455" s="60" t="s">
        <v>2497</v>
      </c>
      <c r="B455" s="231"/>
      <c r="K455" s="121"/>
      <c r="T455" s="125"/>
    </row>
    <row r="456" spans="1:26">
      <c r="A456" s="60" t="s">
        <v>2498</v>
      </c>
      <c r="B456" s="231"/>
      <c r="K456" s="121"/>
      <c r="T456" s="125"/>
    </row>
    <row r="457" spans="1:26">
      <c r="A457" s="60" t="s">
        <v>2499</v>
      </c>
      <c r="B457" s="231"/>
      <c r="K457" s="121"/>
      <c r="T457" s="125"/>
    </row>
    <row r="458" spans="1:26">
      <c r="A458" s="60" t="s">
        <v>2500</v>
      </c>
      <c r="B458" s="231"/>
      <c r="K458" s="121"/>
      <c r="T458" s="125"/>
    </row>
    <row r="459" spans="1:26">
      <c r="A459" s="60" t="s">
        <v>2501</v>
      </c>
      <c r="B459" s="231"/>
      <c r="K459" s="121"/>
      <c r="T459" s="125"/>
    </row>
    <row r="460" spans="1:26">
      <c r="A460" s="60" t="s">
        <v>2502</v>
      </c>
      <c r="B460" s="231"/>
      <c r="K460" s="121"/>
      <c r="T460" s="125"/>
    </row>
    <row r="461" spans="1:26">
      <c r="A461" s="60" t="s">
        <v>2503</v>
      </c>
      <c r="B461" s="231"/>
      <c r="K461" s="121"/>
      <c r="T461" s="125"/>
    </row>
    <row r="462" spans="1:26">
      <c r="A462" s="60" t="s">
        <v>2504</v>
      </c>
      <c r="B462" s="231"/>
      <c r="K462" s="121"/>
      <c r="T462" s="125"/>
    </row>
    <row r="463" spans="1:26">
      <c r="A463" s="60" t="s">
        <v>2505</v>
      </c>
      <c r="B463" s="231"/>
      <c r="K463" s="121"/>
      <c r="T463" s="125"/>
    </row>
    <row r="464" spans="1:26">
      <c r="A464" s="60"/>
      <c r="B464" s="231"/>
      <c r="K464" s="121"/>
      <c r="T464" s="125"/>
    </row>
    <row r="465" spans="1:20">
      <c r="A465" s="60"/>
      <c r="B465" s="231"/>
      <c r="T465" s="125"/>
    </row>
    <row r="466" spans="1:20">
      <c r="A466" s="203" t="s">
        <v>406</v>
      </c>
      <c r="B466" s="231"/>
      <c r="K466" s="121"/>
      <c r="T466" s="125"/>
    </row>
    <row r="467" spans="1:20">
      <c r="A467" s="60"/>
      <c r="B467" s="231"/>
      <c r="K467" s="121"/>
      <c r="T467" s="125"/>
    </row>
    <row r="468" spans="1:20">
      <c r="A468" s="60" t="s">
        <v>440</v>
      </c>
      <c r="B468" s="231" t="s">
        <v>441</v>
      </c>
      <c r="K468" s="121"/>
      <c r="S468" s="27"/>
      <c r="T468" s="125"/>
    </row>
    <row r="469" spans="1:20">
      <c r="A469" s="60" t="s">
        <v>2506</v>
      </c>
      <c r="B469" s="231"/>
      <c r="K469" s="121"/>
      <c r="T469" s="125"/>
    </row>
    <row r="470" spans="1:20">
      <c r="A470" s="60" t="s">
        <v>2507</v>
      </c>
      <c r="B470" s="231"/>
      <c r="K470" s="121"/>
      <c r="T470" s="125"/>
    </row>
    <row r="471" spans="1:20">
      <c r="A471" s="60" t="s">
        <v>2508</v>
      </c>
      <c r="B471" s="231"/>
      <c r="K471" s="121"/>
      <c r="T471" s="125"/>
    </row>
    <row r="472" spans="1:20">
      <c r="A472" s="60" t="s">
        <v>2509</v>
      </c>
      <c r="B472" s="231"/>
      <c r="K472" s="121"/>
      <c r="T472" s="125"/>
    </row>
    <row r="473" spans="1:20">
      <c r="A473" s="60" t="s">
        <v>2510</v>
      </c>
      <c r="B473" s="231"/>
      <c r="K473" s="121"/>
      <c r="T473" s="125"/>
    </row>
    <row r="474" spans="1:20">
      <c r="A474" s="60" t="s">
        <v>2511</v>
      </c>
      <c r="B474" s="231"/>
      <c r="K474" s="121"/>
      <c r="T474" s="125"/>
    </row>
    <row r="475" spans="1:20">
      <c r="A475" s="60" t="s">
        <v>2512</v>
      </c>
      <c r="B475" s="231"/>
      <c r="K475" s="121"/>
      <c r="T475" s="125"/>
    </row>
    <row r="476" spans="1:20">
      <c r="A476" s="60" t="s">
        <v>2513</v>
      </c>
      <c r="B476" s="231"/>
      <c r="K476" s="121"/>
      <c r="T476" s="125"/>
    </row>
    <row r="477" spans="1:20">
      <c r="A477" s="60" t="s">
        <v>2514</v>
      </c>
      <c r="B477" s="231"/>
      <c r="K477" s="121"/>
      <c r="T477" s="125"/>
    </row>
    <row r="478" spans="1:20">
      <c r="A478" s="60" t="s">
        <v>2515</v>
      </c>
      <c r="B478" s="231"/>
      <c r="K478" s="121"/>
      <c r="T478" s="125"/>
    </row>
    <row r="479" spans="1:20">
      <c r="A479" s="60"/>
      <c r="B479" s="231"/>
      <c r="K479" s="121"/>
      <c r="T479" s="125"/>
    </row>
    <row r="480" spans="1:20">
      <c r="A480" s="60"/>
      <c r="B480" s="231"/>
      <c r="T480" s="125"/>
    </row>
    <row r="481" spans="1:20">
      <c r="A481" s="203" t="s">
        <v>407</v>
      </c>
      <c r="B481" s="231"/>
      <c r="K481" s="121"/>
      <c r="T481" s="125"/>
    </row>
    <row r="482" spans="1:20">
      <c r="A482" s="60"/>
      <c r="B482" s="231"/>
      <c r="K482" s="121"/>
      <c r="T482" s="125"/>
    </row>
    <row r="483" spans="1:20">
      <c r="A483" s="60" t="s">
        <v>440</v>
      </c>
      <c r="B483" s="231" t="s">
        <v>441</v>
      </c>
      <c r="K483" s="121"/>
      <c r="S483" s="27"/>
      <c r="T483" s="125"/>
    </row>
    <row r="484" spans="1:20">
      <c r="A484" s="60" t="s">
        <v>2516</v>
      </c>
      <c r="B484" s="231"/>
      <c r="K484" s="121"/>
      <c r="T484" s="125"/>
    </row>
    <row r="485" spans="1:20">
      <c r="A485" s="60" t="s">
        <v>2517</v>
      </c>
      <c r="B485" s="231"/>
      <c r="K485" s="121"/>
      <c r="T485" s="125"/>
    </row>
    <row r="486" spans="1:20">
      <c r="A486" s="60" t="s">
        <v>2518</v>
      </c>
      <c r="B486" s="231"/>
      <c r="K486" s="121"/>
      <c r="T486" s="125"/>
    </row>
    <row r="487" spans="1:20">
      <c r="A487" s="60" t="s">
        <v>2519</v>
      </c>
      <c r="B487" s="231"/>
      <c r="K487" s="121"/>
      <c r="T487" s="125"/>
    </row>
    <row r="488" spans="1:20">
      <c r="A488" s="60" t="s">
        <v>2520</v>
      </c>
      <c r="B488" s="231"/>
      <c r="K488" s="121"/>
      <c r="T488" s="125"/>
    </row>
    <row r="489" spans="1:20">
      <c r="A489" s="60" t="s">
        <v>2521</v>
      </c>
      <c r="B489" s="231"/>
      <c r="K489" s="121"/>
      <c r="T489" s="125"/>
    </row>
    <row r="490" spans="1:20">
      <c r="A490" s="60" t="s">
        <v>2522</v>
      </c>
      <c r="B490" s="231"/>
      <c r="K490" s="121"/>
      <c r="T490" s="125"/>
    </row>
    <row r="491" spans="1:20">
      <c r="A491" s="60" t="s">
        <v>2523</v>
      </c>
      <c r="B491" s="231"/>
      <c r="K491" s="121"/>
      <c r="T491" s="125"/>
    </row>
    <row r="492" spans="1:20">
      <c r="A492" s="60" t="s">
        <v>2524</v>
      </c>
      <c r="B492" s="231"/>
      <c r="K492" s="121"/>
      <c r="T492" s="125"/>
    </row>
    <row r="493" spans="1:20">
      <c r="A493" s="60" t="s">
        <v>2525</v>
      </c>
      <c r="B493" s="231"/>
      <c r="K493" s="121"/>
      <c r="T493" s="125"/>
    </row>
    <row r="494" spans="1:20">
      <c r="A494" s="60"/>
      <c r="B494" s="231"/>
      <c r="K494" s="121"/>
      <c r="T494" s="125"/>
    </row>
    <row r="495" spans="1:20">
      <c r="A495" s="60"/>
      <c r="B495" s="231"/>
      <c r="T495" s="125"/>
    </row>
    <row r="496" spans="1:20">
      <c r="A496" s="203" t="s">
        <v>408</v>
      </c>
      <c r="B496" s="231"/>
      <c r="K496" s="121"/>
      <c r="T496" s="125"/>
    </row>
    <row r="497" spans="1:20">
      <c r="A497" s="60"/>
      <c r="B497" s="231"/>
      <c r="K497" s="121"/>
      <c r="T497" s="125"/>
    </row>
    <row r="498" spans="1:20">
      <c r="A498" s="60" t="s">
        <v>440</v>
      </c>
      <c r="B498" s="231" t="s">
        <v>441</v>
      </c>
      <c r="K498" s="121"/>
      <c r="S498" s="27"/>
      <c r="T498" s="125"/>
    </row>
    <row r="499" spans="1:20">
      <c r="A499" s="60" t="s">
        <v>2526</v>
      </c>
      <c r="B499" s="231"/>
      <c r="C499" s="127"/>
      <c r="K499" s="121"/>
      <c r="T499" s="125"/>
    </row>
    <row r="500" spans="1:20">
      <c r="A500" s="60" t="s">
        <v>2527</v>
      </c>
      <c r="B500" s="231"/>
      <c r="K500" s="121"/>
      <c r="T500" s="125"/>
    </row>
    <row r="501" spans="1:20">
      <c r="A501" s="60" t="s">
        <v>2528</v>
      </c>
      <c r="B501" s="231"/>
      <c r="K501" s="121"/>
      <c r="T501" s="125"/>
    </row>
    <row r="502" spans="1:20">
      <c r="A502" s="60" t="s">
        <v>2529</v>
      </c>
      <c r="B502" s="231"/>
      <c r="K502" s="121"/>
      <c r="T502" s="125"/>
    </row>
    <row r="503" spans="1:20">
      <c r="A503" s="60" t="s">
        <v>2530</v>
      </c>
      <c r="B503" s="231"/>
      <c r="K503" s="121"/>
      <c r="T503" s="125"/>
    </row>
    <row r="504" spans="1:20">
      <c r="A504" s="60" t="s">
        <v>2531</v>
      </c>
      <c r="B504" s="231"/>
      <c r="K504" s="121"/>
      <c r="T504" s="125"/>
    </row>
    <row r="505" spans="1:20">
      <c r="A505" s="60" t="s">
        <v>2532</v>
      </c>
      <c r="B505" s="231"/>
      <c r="K505" s="121"/>
      <c r="T505" s="125"/>
    </row>
    <row r="506" spans="1:20">
      <c r="A506" s="60" t="s">
        <v>2533</v>
      </c>
      <c r="B506" s="231"/>
      <c r="K506" s="121"/>
      <c r="T506" s="125"/>
    </row>
    <row r="507" spans="1:20">
      <c r="A507" s="60" t="s">
        <v>2534</v>
      </c>
      <c r="B507" s="231"/>
      <c r="K507" s="121"/>
      <c r="T507" s="125"/>
    </row>
    <row r="508" spans="1:20">
      <c r="A508" s="60" t="s">
        <v>2535</v>
      </c>
      <c r="B508" s="231"/>
      <c r="K508" s="121"/>
      <c r="T508" s="125"/>
    </row>
    <row r="509" spans="1:20">
      <c r="A509" s="60"/>
      <c r="B509" s="231"/>
      <c r="K509" s="121"/>
      <c r="T509" s="125"/>
    </row>
    <row r="510" spans="1:20">
      <c r="A510" s="60"/>
      <c r="B510" s="231"/>
      <c r="T510" s="125"/>
    </row>
    <row r="511" spans="1:20">
      <c r="A511" s="203" t="s">
        <v>409</v>
      </c>
      <c r="B511" s="231"/>
      <c r="K511" s="121"/>
      <c r="T511" s="125"/>
    </row>
    <row r="512" spans="1:20">
      <c r="A512" s="60"/>
      <c r="B512" s="231"/>
      <c r="K512" s="121"/>
      <c r="T512" s="125"/>
    </row>
    <row r="513" spans="1:43">
      <c r="A513" s="60" t="s">
        <v>440</v>
      </c>
      <c r="B513" s="231" t="s">
        <v>441</v>
      </c>
      <c r="K513" s="121"/>
      <c r="S513" s="27"/>
      <c r="T513" s="125"/>
    </row>
    <row r="514" spans="1:43">
      <c r="A514" s="60" t="s">
        <v>2536</v>
      </c>
      <c r="B514" s="231"/>
      <c r="K514" s="121"/>
      <c r="T514" s="125"/>
    </row>
    <row r="515" spans="1:43">
      <c r="A515" s="60" t="s">
        <v>2537</v>
      </c>
      <c r="B515" s="231"/>
      <c r="K515" s="121"/>
      <c r="T515" s="125"/>
    </row>
    <row r="516" spans="1:43">
      <c r="A516" s="60" t="s">
        <v>2538</v>
      </c>
      <c r="B516" s="231"/>
      <c r="K516" s="121"/>
      <c r="T516" s="125"/>
    </row>
    <row r="517" spans="1:43">
      <c r="A517" s="60" t="s">
        <v>2539</v>
      </c>
      <c r="B517" s="231"/>
      <c r="K517" s="121"/>
      <c r="T517" s="125"/>
    </row>
    <row r="518" spans="1:43">
      <c r="A518" s="60" t="s">
        <v>2540</v>
      </c>
      <c r="B518" s="231"/>
      <c r="K518" s="121"/>
      <c r="T518" s="125"/>
    </row>
    <row r="519" spans="1:43">
      <c r="A519" s="60" t="s">
        <v>2541</v>
      </c>
      <c r="B519" s="231"/>
      <c r="K519" s="121"/>
      <c r="T519" s="125"/>
    </row>
    <row r="520" spans="1:43">
      <c r="A520" s="60" t="s">
        <v>2542</v>
      </c>
      <c r="B520" s="231"/>
      <c r="K520" s="121"/>
      <c r="T520" s="125"/>
    </row>
    <row r="521" spans="1:43">
      <c r="A521" s="60" t="s">
        <v>2543</v>
      </c>
      <c r="B521" s="231"/>
      <c r="K521" s="121"/>
      <c r="T521" s="125"/>
    </row>
    <row r="522" spans="1:43">
      <c r="A522" s="60" t="s">
        <v>2544</v>
      </c>
      <c r="B522" s="231"/>
      <c r="K522" s="121"/>
      <c r="T522" s="125"/>
    </row>
    <row r="523" spans="1:43">
      <c r="A523" s="60" t="s">
        <v>2545</v>
      </c>
      <c r="B523" s="231"/>
      <c r="K523" s="121"/>
      <c r="T523" s="125"/>
    </row>
    <row r="524" spans="1:43">
      <c r="A524" s="60"/>
      <c r="B524" s="231"/>
      <c r="K524" s="121"/>
      <c r="T524" s="125"/>
    </row>
    <row r="525" spans="1:43">
      <c r="A525" s="60"/>
      <c r="B525" s="231"/>
      <c r="T525" s="125"/>
    </row>
    <row r="526" spans="1:43" s="26" customFormat="1">
      <c r="A526" s="204"/>
      <c r="B526" s="232"/>
      <c r="C526" s="25"/>
      <c r="D526" s="25"/>
      <c r="E526" s="25"/>
      <c r="F526" s="25"/>
      <c r="G526" s="226"/>
      <c r="H526" s="226"/>
      <c r="I526" s="131"/>
      <c r="J526" s="227"/>
      <c r="K526" s="228"/>
      <c r="L526" s="34"/>
      <c r="M526" s="34"/>
      <c r="N526" s="34"/>
      <c r="O526" s="34"/>
      <c r="P526" s="33"/>
      <c r="Q526" s="33"/>
      <c r="R526" s="33"/>
      <c r="S526" s="25"/>
      <c r="T526" s="124"/>
      <c r="U526" s="34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</row>
    <row r="527" spans="1:43" s="26" customFormat="1">
      <c r="A527" s="204"/>
      <c r="B527" s="232"/>
      <c r="C527" s="25"/>
      <c r="D527" s="25"/>
      <c r="E527" s="25"/>
      <c r="F527" s="25"/>
      <c r="G527" s="226"/>
      <c r="H527" s="226"/>
      <c r="I527" s="131"/>
      <c r="J527" s="227"/>
      <c r="K527" s="228"/>
      <c r="L527" s="34"/>
      <c r="M527" s="34"/>
      <c r="N527" s="34"/>
      <c r="O527" s="34"/>
      <c r="P527" s="33"/>
      <c r="Q527" s="33"/>
      <c r="R527" s="33"/>
      <c r="S527" s="25"/>
      <c r="T527" s="124"/>
      <c r="U527" s="34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</row>
    <row r="528" spans="1:43" s="26" customFormat="1">
      <c r="A528" s="204"/>
      <c r="B528" s="232"/>
      <c r="C528" s="25"/>
      <c r="D528" s="25"/>
      <c r="E528" s="25"/>
      <c r="F528" s="25"/>
      <c r="G528" s="226"/>
      <c r="H528" s="226"/>
      <c r="I528" s="131"/>
      <c r="J528" s="227"/>
      <c r="K528" s="228"/>
      <c r="L528" s="34"/>
      <c r="M528" s="34"/>
      <c r="N528" s="34"/>
      <c r="O528" s="34"/>
      <c r="P528" s="33"/>
      <c r="Q528" s="33"/>
      <c r="R528" s="33"/>
      <c r="S528" s="226"/>
      <c r="T528" s="124"/>
      <c r="U528" s="34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</row>
    <row r="529" spans="1:43" s="26" customFormat="1">
      <c r="A529" s="204"/>
      <c r="B529" s="232"/>
      <c r="C529" s="25"/>
      <c r="D529" s="25"/>
      <c r="E529" s="25"/>
      <c r="F529" s="25"/>
      <c r="G529" s="226"/>
      <c r="H529" s="226"/>
      <c r="I529" s="131"/>
      <c r="J529" s="227"/>
      <c r="K529" s="228"/>
      <c r="L529" s="34"/>
      <c r="M529" s="34"/>
      <c r="N529" s="34"/>
      <c r="O529" s="34"/>
      <c r="P529" s="33"/>
      <c r="Q529" s="33"/>
      <c r="R529" s="33"/>
      <c r="S529" s="25"/>
      <c r="T529" s="124"/>
      <c r="U529" s="34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</row>
    <row r="530" spans="1:43" s="26" customFormat="1">
      <c r="A530" s="204"/>
      <c r="B530" s="232"/>
      <c r="C530" s="25"/>
      <c r="D530" s="25"/>
      <c r="E530" s="25"/>
      <c r="F530" s="25"/>
      <c r="G530" s="226"/>
      <c r="H530" s="226"/>
      <c r="I530" s="131"/>
      <c r="J530" s="227"/>
      <c r="K530" s="228"/>
      <c r="L530" s="34"/>
      <c r="M530" s="34"/>
      <c r="N530" s="34"/>
      <c r="O530" s="34"/>
      <c r="P530" s="33"/>
      <c r="Q530" s="33"/>
      <c r="R530" s="33"/>
      <c r="S530" s="25"/>
      <c r="T530" s="124"/>
      <c r="U530" s="34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</row>
    <row r="531" spans="1:43" s="26" customFormat="1">
      <c r="A531" s="204"/>
      <c r="B531" s="232"/>
      <c r="C531" s="25"/>
      <c r="D531" s="25"/>
      <c r="E531" s="25"/>
      <c r="F531" s="25"/>
      <c r="G531" s="226"/>
      <c r="H531" s="226"/>
      <c r="I531" s="131"/>
      <c r="J531" s="227"/>
      <c r="K531" s="228"/>
      <c r="L531" s="34"/>
      <c r="M531" s="34"/>
      <c r="N531" s="34"/>
      <c r="O531" s="34"/>
      <c r="P531" s="33"/>
      <c r="Q531" s="33"/>
      <c r="R531" s="33"/>
      <c r="S531" s="25"/>
      <c r="T531" s="124"/>
      <c r="U531" s="34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</row>
    <row r="532" spans="1:43" s="26" customFormat="1">
      <c r="A532" s="204"/>
      <c r="B532" s="232"/>
      <c r="C532" s="25"/>
      <c r="D532" s="25"/>
      <c r="E532" s="25"/>
      <c r="F532" s="25"/>
      <c r="G532" s="226"/>
      <c r="H532" s="226"/>
      <c r="I532" s="131"/>
      <c r="J532" s="227"/>
      <c r="K532" s="228"/>
      <c r="L532" s="34"/>
      <c r="M532" s="34"/>
      <c r="N532" s="34"/>
      <c r="O532" s="34"/>
      <c r="P532" s="33"/>
      <c r="Q532" s="33"/>
      <c r="R532" s="33"/>
      <c r="S532" s="25"/>
      <c r="T532" s="124"/>
      <c r="U532" s="34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</row>
    <row r="533" spans="1:43" s="26" customFormat="1">
      <c r="A533" s="204"/>
      <c r="B533" s="232"/>
      <c r="C533" s="25"/>
      <c r="D533" s="25"/>
      <c r="E533" s="25"/>
      <c r="F533" s="25"/>
      <c r="G533" s="226"/>
      <c r="H533" s="226"/>
      <c r="I533" s="131"/>
      <c r="J533" s="227"/>
      <c r="K533" s="228"/>
      <c r="L533" s="34"/>
      <c r="M533" s="34"/>
      <c r="N533" s="34"/>
      <c r="O533" s="34"/>
      <c r="P533" s="33"/>
      <c r="Q533" s="33"/>
      <c r="R533" s="33"/>
      <c r="S533" s="25"/>
      <c r="T533" s="124"/>
      <c r="U533" s="34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</row>
    <row r="534" spans="1:43" s="26" customFormat="1">
      <c r="A534" s="204"/>
      <c r="B534" s="232"/>
      <c r="C534" s="25"/>
      <c r="D534" s="25"/>
      <c r="E534" s="25"/>
      <c r="F534" s="25"/>
      <c r="G534" s="226"/>
      <c r="H534" s="226"/>
      <c r="I534" s="131"/>
      <c r="J534" s="227"/>
      <c r="K534" s="228"/>
      <c r="L534" s="34"/>
      <c r="M534" s="34"/>
      <c r="N534" s="34"/>
      <c r="O534" s="34"/>
      <c r="P534" s="33"/>
      <c r="Q534" s="33"/>
      <c r="R534" s="33"/>
      <c r="S534" s="25"/>
      <c r="T534" s="124"/>
      <c r="U534" s="34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</row>
    <row r="535" spans="1:43" s="26" customFormat="1">
      <c r="A535" s="204"/>
      <c r="B535" s="232"/>
      <c r="C535" s="25"/>
      <c r="D535" s="25"/>
      <c r="E535" s="25"/>
      <c r="F535" s="25"/>
      <c r="G535" s="226"/>
      <c r="H535" s="226"/>
      <c r="I535" s="131"/>
      <c r="J535" s="227"/>
      <c r="K535" s="228"/>
      <c r="L535" s="34"/>
      <c r="M535" s="34"/>
      <c r="N535" s="34"/>
      <c r="O535" s="34"/>
      <c r="P535" s="33"/>
      <c r="Q535" s="33"/>
      <c r="R535" s="33"/>
      <c r="S535" s="25"/>
      <c r="T535" s="124"/>
      <c r="U535" s="34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</row>
    <row r="536" spans="1:43" s="26" customFormat="1">
      <c r="A536" s="204"/>
      <c r="B536" s="232"/>
      <c r="C536" s="25"/>
      <c r="D536" s="25"/>
      <c r="E536" s="25"/>
      <c r="F536" s="25"/>
      <c r="G536" s="226"/>
      <c r="H536" s="226"/>
      <c r="I536" s="131"/>
      <c r="J536" s="227"/>
      <c r="K536" s="228"/>
      <c r="L536" s="34"/>
      <c r="M536" s="34"/>
      <c r="N536" s="34"/>
      <c r="O536" s="34"/>
      <c r="P536" s="33"/>
      <c r="Q536" s="33"/>
      <c r="R536" s="33"/>
      <c r="S536" s="25"/>
      <c r="T536" s="124"/>
      <c r="U536" s="34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</row>
    <row r="537" spans="1:43" s="26" customFormat="1">
      <c r="A537" s="204"/>
      <c r="B537" s="232"/>
      <c r="C537" s="25"/>
      <c r="D537" s="25"/>
      <c r="E537" s="25"/>
      <c r="F537" s="25"/>
      <c r="G537" s="226"/>
      <c r="H537" s="226"/>
      <c r="I537" s="131"/>
      <c r="J537" s="227"/>
      <c r="K537" s="228"/>
      <c r="L537" s="34"/>
      <c r="M537" s="34"/>
      <c r="N537" s="34"/>
      <c r="O537" s="34"/>
      <c r="P537" s="33"/>
      <c r="Q537" s="33"/>
      <c r="R537" s="33"/>
      <c r="S537" s="25"/>
      <c r="T537" s="124"/>
      <c r="U537" s="34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</row>
    <row r="538" spans="1:43" s="26" customFormat="1">
      <c r="A538" s="204"/>
      <c r="B538" s="232"/>
      <c r="C538" s="25"/>
      <c r="D538" s="25"/>
      <c r="E538" s="25"/>
      <c r="F538" s="25"/>
      <c r="G538" s="226"/>
      <c r="H538" s="226"/>
      <c r="I538" s="131"/>
      <c r="J538" s="227"/>
      <c r="K538" s="228"/>
      <c r="L538" s="34"/>
      <c r="M538" s="34"/>
      <c r="N538" s="34"/>
      <c r="O538" s="34"/>
      <c r="P538" s="33"/>
      <c r="Q538" s="33"/>
      <c r="R538" s="33"/>
      <c r="S538" s="25"/>
      <c r="T538" s="124"/>
      <c r="U538" s="34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</row>
    <row r="539" spans="1:43" s="26" customFormat="1">
      <c r="A539" s="204"/>
      <c r="B539" s="232"/>
      <c r="C539" s="25"/>
      <c r="D539" s="25"/>
      <c r="E539" s="25"/>
      <c r="F539" s="25"/>
      <c r="G539" s="226"/>
      <c r="H539" s="226"/>
      <c r="I539" s="131"/>
      <c r="J539" s="227"/>
      <c r="K539" s="228"/>
      <c r="L539" s="34"/>
      <c r="M539" s="34"/>
      <c r="N539" s="34"/>
      <c r="O539" s="34"/>
      <c r="P539" s="33"/>
      <c r="Q539" s="33"/>
      <c r="R539" s="33"/>
      <c r="S539" s="25"/>
      <c r="T539" s="124"/>
      <c r="U539" s="34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</row>
    <row r="540" spans="1:43" s="26" customFormat="1">
      <c r="A540" s="204"/>
      <c r="B540" s="232"/>
      <c r="C540" s="25"/>
      <c r="D540" s="25"/>
      <c r="E540" s="25"/>
      <c r="F540" s="25"/>
      <c r="G540" s="226"/>
      <c r="H540" s="226"/>
      <c r="I540" s="131"/>
      <c r="J540" s="227"/>
      <c r="K540" s="33"/>
      <c r="L540" s="34"/>
      <c r="M540" s="34"/>
      <c r="N540" s="34"/>
      <c r="O540" s="34"/>
      <c r="P540" s="33"/>
      <c r="Q540" s="33"/>
      <c r="R540" s="33"/>
      <c r="S540" s="25"/>
      <c r="T540" s="124"/>
      <c r="U540" s="34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</row>
    <row r="541" spans="1:43" s="26" customFormat="1">
      <c r="A541" s="204"/>
      <c r="B541" s="232"/>
      <c r="C541" s="25"/>
      <c r="D541" s="25"/>
      <c r="E541" s="25"/>
      <c r="F541" s="25"/>
      <c r="G541" s="226"/>
      <c r="H541" s="226"/>
      <c r="I541" s="131"/>
      <c r="J541" s="227"/>
      <c r="K541" s="228"/>
      <c r="L541" s="34"/>
      <c r="M541" s="34"/>
      <c r="N541" s="34"/>
      <c r="O541" s="34"/>
      <c r="P541" s="33"/>
      <c r="Q541" s="33"/>
      <c r="R541" s="33"/>
      <c r="S541" s="25"/>
      <c r="T541" s="124"/>
      <c r="U541" s="34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</row>
    <row r="542" spans="1:43" s="26" customFormat="1">
      <c r="A542" s="204"/>
      <c r="B542" s="232"/>
      <c r="C542" s="25"/>
      <c r="D542" s="25"/>
      <c r="E542" s="25"/>
      <c r="F542" s="25"/>
      <c r="G542" s="226"/>
      <c r="H542" s="226"/>
      <c r="I542" s="131"/>
      <c r="J542" s="227"/>
      <c r="K542" s="228"/>
      <c r="L542" s="34"/>
      <c r="M542" s="34"/>
      <c r="N542" s="34"/>
      <c r="O542" s="34"/>
      <c r="P542" s="33"/>
      <c r="Q542" s="33"/>
      <c r="R542" s="33"/>
      <c r="S542" s="25"/>
      <c r="T542" s="124"/>
      <c r="U542" s="34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</row>
    <row r="543" spans="1:43" s="26" customFormat="1">
      <c r="A543" s="204"/>
      <c r="B543" s="232"/>
      <c r="C543" s="25"/>
      <c r="D543" s="25"/>
      <c r="E543" s="25"/>
      <c r="F543" s="25"/>
      <c r="G543" s="226"/>
      <c r="H543" s="226"/>
      <c r="I543" s="131"/>
      <c r="J543" s="227"/>
      <c r="K543" s="228"/>
      <c r="L543" s="34"/>
      <c r="M543" s="34"/>
      <c r="N543" s="34"/>
      <c r="O543" s="34"/>
      <c r="P543" s="33"/>
      <c r="Q543" s="33"/>
      <c r="R543" s="33"/>
      <c r="S543" s="226"/>
      <c r="T543" s="124"/>
      <c r="U543" s="34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</row>
    <row r="544" spans="1:43" s="26" customFormat="1">
      <c r="A544" s="204"/>
      <c r="B544" s="232"/>
      <c r="C544" s="25"/>
      <c r="D544" s="25"/>
      <c r="E544" s="25"/>
      <c r="F544" s="25"/>
      <c r="G544" s="226"/>
      <c r="H544" s="226"/>
      <c r="I544" s="131"/>
      <c r="J544" s="227"/>
      <c r="K544" s="228"/>
      <c r="L544" s="34"/>
      <c r="M544" s="34"/>
      <c r="N544" s="34"/>
      <c r="O544" s="34"/>
      <c r="P544" s="33"/>
      <c r="Q544" s="33"/>
      <c r="R544" s="33"/>
      <c r="S544" s="25"/>
      <c r="T544" s="124"/>
      <c r="U544" s="34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</row>
    <row r="545" spans="1:43" s="26" customFormat="1">
      <c r="A545" s="204"/>
      <c r="B545" s="232"/>
      <c r="C545" s="25"/>
      <c r="D545" s="25"/>
      <c r="E545" s="25"/>
      <c r="F545" s="25"/>
      <c r="G545" s="226"/>
      <c r="H545" s="226"/>
      <c r="I545" s="131"/>
      <c r="J545" s="227"/>
      <c r="K545" s="228"/>
      <c r="L545" s="34"/>
      <c r="M545" s="34"/>
      <c r="N545" s="34"/>
      <c r="O545" s="34"/>
      <c r="P545" s="33"/>
      <c r="Q545" s="33"/>
      <c r="R545" s="33"/>
      <c r="S545" s="25"/>
      <c r="T545" s="124"/>
      <c r="U545" s="34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</row>
    <row r="546" spans="1:43" s="26" customFormat="1">
      <c r="A546" s="204"/>
      <c r="B546" s="232"/>
      <c r="C546" s="25"/>
      <c r="D546" s="25"/>
      <c r="E546" s="25"/>
      <c r="F546" s="25"/>
      <c r="G546" s="226"/>
      <c r="H546" s="226"/>
      <c r="I546" s="131"/>
      <c r="J546" s="227"/>
      <c r="K546" s="228"/>
      <c r="L546" s="34"/>
      <c r="M546" s="34"/>
      <c r="N546" s="34"/>
      <c r="O546" s="34"/>
      <c r="P546" s="33"/>
      <c r="Q546" s="33"/>
      <c r="R546" s="33"/>
      <c r="S546" s="25"/>
      <c r="T546" s="124"/>
      <c r="U546" s="34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</row>
    <row r="547" spans="1:43" s="26" customFormat="1">
      <c r="A547" s="204"/>
      <c r="B547" s="232"/>
      <c r="C547" s="25"/>
      <c r="D547" s="25"/>
      <c r="E547" s="25"/>
      <c r="F547" s="25"/>
      <c r="G547" s="226"/>
      <c r="H547" s="226"/>
      <c r="I547" s="131"/>
      <c r="J547" s="227"/>
      <c r="K547" s="228"/>
      <c r="L547" s="34"/>
      <c r="M547" s="34"/>
      <c r="N547" s="34"/>
      <c r="O547" s="34"/>
      <c r="P547" s="33"/>
      <c r="Q547" s="33"/>
      <c r="R547" s="33"/>
      <c r="S547" s="25"/>
      <c r="T547" s="124"/>
      <c r="U547" s="34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</row>
    <row r="548" spans="1:43" s="26" customFormat="1">
      <c r="A548" s="204"/>
      <c r="B548" s="232"/>
      <c r="C548" s="25"/>
      <c r="D548" s="25"/>
      <c r="E548" s="25"/>
      <c r="F548" s="25"/>
      <c r="G548" s="226"/>
      <c r="H548" s="226"/>
      <c r="I548" s="131"/>
      <c r="J548" s="227"/>
      <c r="K548" s="228"/>
      <c r="L548" s="34"/>
      <c r="M548" s="34"/>
      <c r="N548" s="34"/>
      <c r="O548" s="34"/>
      <c r="P548" s="33"/>
      <c r="Q548" s="33"/>
      <c r="R548" s="33"/>
      <c r="S548" s="25"/>
      <c r="T548" s="124"/>
      <c r="U548" s="34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</row>
    <row r="549" spans="1:43" s="26" customFormat="1">
      <c r="A549" s="204"/>
      <c r="B549" s="232"/>
      <c r="C549" s="25"/>
      <c r="D549" s="25"/>
      <c r="E549" s="25"/>
      <c r="F549" s="25"/>
      <c r="G549" s="226"/>
      <c r="H549" s="226"/>
      <c r="I549" s="131"/>
      <c r="J549" s="227"/>
      <c r="K549" s="228"/>
      <c r="L549" s="34"/>
      <c r="M549" s="34"/>
      <c r="N549" s="34"/>
      <c r="O549" s="34"/>
      <c r="P549" s="33"/>
      <c r="Q549" s="33"/>
      <c r="R549" s="33"/>
      <c r="S549" s="25"/>
      <c r="T549" s="124"/>
      <c r="U549" s="34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</row>
    <row r="550" spans="1:43" s="26" customFormat="1">
      <c r="A550" s="204"/>
      <c r="B550" s="232"/>
      <c r="C550" s="25"/>
      <c r="D550" s="25"/>
      <c r="E550" s="25"/>
      <c r="F550" s="25"/>
      <c r="G550" s="226"/>
      <c r="H550" s="226"/>
      <c r="I550" s="131"/>
      <c r="J550" s="227"/>
      <c r="K550" s="228"/>
      <c r="L550" s="34"/>
      <c r="M550" s="34"/>
      <c r="N550" s="34"/>
      <c r="O550" s="34"/>
      <c r="P550" s="33"/>
      <c r="Q550" s="33"/>
      <c r="R550" s="33"/>
      <c r="S550" s="25"/>
      <c r="T550" s="124"/>
      <c r="U550" s="34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</row>
    <row r="551" spans="1:43" s="26" customFormat="1">
      <c r="A551" s="204"/>
      <c r="B551" s="232"/>
      <c r="C551" s="25"/>
      <c r="D551" s="25"/>
      <c r="E551" s="25"/>
      <c r="F551" s="25"/>
      <c r="G551" s="226"/>
      <c r="H551" s="226"/>
      <c r="I551" s="131"/>
      <c r="J551" s="227"/>
      <c r="K551" s="228"/>
      <c r="L551" s="34"/>
      <c r="M551" s="34"/>
      <c r="N551" s="34"/>
      <c r="O551" s="34"/>
      <c r="P551" s="33"/>
      <c r="Q551" s="33"/>
      <c r="R551" s="33"/>
      <c r="S551" s="25"/>
      <c r="T551" s="124"/>
      <c r="U551" s="34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</row>
    <row r="552" spans="1:43" s="26" customFormat="1">
      <c r="A552" s="204"/>
      <c r="B552" s="232"/>
      <c r="C552" s="25"/>
      <c r="D552" s="25"/>
      <c r="E552" s="25"/>
      <c r="F552" s="25"/>
      <c r="G552" s="226"/>
      <c r="H552" s="226"/>
      <c r="I552" s="131"/>
      <c r="J552" s="227"/>
      <c r="K552" s="228"/>
      <c r="L552" s="34"/>
      <c r="M552" s="34"/>
      <c r="N552" s="34"/>
      <c r="O552" s="34"/>
      <c r="P552" s="33"/>
      <c r="Q552" s="33"/>
      <c r="R552" s="33"/>
      <c r="S552" s="25"/>
      <c r="T552" s="124"/>
      <c r="U552" s="34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</row>
    <row r="553" spans="1:43" s="26" customFormat="1">
      <c r="A553" s="204"/>
      <c r="B553" s="232"/>
      <c r="C553" s="25"/>
      <c r="D553" s="25"/>
      <c r="E553" s="25"/>
      <c r="F553" s="25"/>
      <c r="G553" s="226"/>
      <c r="H553" s="226"/>
      <c r="I553" s="131"/>
      <c r="J553" s="227"/>
      <c r="K553" s="228"/>
      <c r="L553" s="34"/>
      <c r="M553" s="34"/>
      <c r="N553" s="34"/>
      <c r="O553" s="34"/>
      <c r="P553" s="33"/>
      <c r="Q553" s="33"/>
      <c r="R553" s="33"/>
      <c r="S553" s="25"/>
      <c r="T553" s="124"/>
      <c r="U553" s="34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</row>
    <row r="554" spans="1:43" s="26" customFormat="1">
      <c r="A554" s="204"/>
      <c r="B554" s="232"/>
      <c r="C554" s="25"/>
      <c r="D554" s="25"/>
      <c r="E554" s="25"/>
      <c r="F554" s="25"/>
      <c r="G554" s="226"/>
      <c r="H554" s="226"/>
      <c r="I554" s="131"/>
      <c r="J554" s="227"/>
      <c r="K554" s="228"/>
      <c r="L554" s="34"/>
      <c r="M554" s="34"/>
      <c r="N554" s="34"/>
      <c r="O554" s="34"/>
      <c r="P554" s="33"/>
      <c r="Q554" s="33"/>
      <c r="R554" s="33"/>
      <c r="S554" s="25"/>
      <c r="T554" s="124"/>
      <c r="U554" s="34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</row>
    <row r="555" spans="1:43" s="26" customFormat="1">
      <c r="A555" s="204"/>
      <c r="B555" s="232"/>
      <c r="C555" s="25"/>
      <c r="D555" s="25"/>
      <c r="E555" s="25"/>
      <c r="F555" s="25"/>
      <c r="G555" s="226"/>
      <c r="H555" s="226"/>
      <c r="I555" s="131"/>
      <c r="J555" s="227"/>
      <c r="K555" s="33"/>
      <c r="L555" s="34"/>
      <c r="M555" s="34"/>
      <c r="N555" s="34"/>
      <c r="O555" s="34"/>
      <c r="P555" s="33"/>
      <c r="Q555" s="33"/>
      <c r="R555" s="33"/>
      <c r="S555" s="25"/>
      <c r="T555" s="124"/>
      <c r="U555" s="34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</row>
    <row r="556" spans="1:43" s="26" customFormat="1">
      <c r="A556" s="204"/>
      <c r="B556" s="232"/>
      <c r="C556" s="25"/>
      <c r="D556" s="25"/>
      <c r="E556" s="25"/>
      <c r="F556" s="25"/>
      <c r="G556" s="226"/>
      <c r="H556" s="226"/>
      <c r="I556" s="131"/>
      <c r="J556" s="227"/>
      <c r="K556" s="228"/>
      <c r="L556" s="34"/>
      <c r="M556" s="34"/>
      <c r="N556" s="34"/>
      <c r="O556" s="34"/>
      <c r="P556" s="33"/>
      <c r="Q556" s="33"/>
      <c r="R556" s="33"/>
      <c r="S556" s="25"/>
      <c r="T556" s="124"/>
      <c r="U556" s="34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</row>
    <row r="557" spans="1:43" s="26" customFormat="1">
      <c r="A557" s="204"/>
      <c r="B557" s="232"/>
      <c r="C557" s="25"/>
      <c r="D557" s="25"/>
      <c r="E557" s="25"/>
      <c r="F557" s="25"/>
      <c r="G557" s="226"/>
      <c r="H557" s="226"/>
      <c r="I557" s="131"/>
      <c r="J557" s="227"/>
      <c r="K557" s="228"/>
      <c r="L557" s="34"/>
      <c r="M557" s="34"/>
      <c r="N557" s="34"/>
      <c r="O557" s="34"/>
      <c r="P557" s="33"/>
      <c r="Q557" s="33"/>
      <c r="R557" s="33"/>
      <c r="S557" s="25"/>
      <c r="T557" s="124"/>
      <c r="U557" s="34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</row>
    <row r="558" spans="1:43" s="26" customFormat="1">
      <c r="A558" s="204"/>
      <c r="B558" s="232"/>
      <c r="C558" s="25"/>
      <c r="D558" s="25"/>
      <c r="E558" s="25"/>
      <c r="F558" s="25"/>
      <c r="G558" s="226"/>
      <c r="H558" s="226"/>
      <c r="I558" s="131"/>
      <c r="J558" s="227"/>
      <c r="K558" s="228"/>
      <c r="L558" s="34"/>
      <c r="M558" s="34"/>
      <c r="N558" s="34"/>
      <c r="O558" s="34"/>
      <c r="P558" s="33"/>
      <c r="Q558" s="33"/>
      <c r="R558" s="33"/>
      <c r="S558" s="226"/>
      <c r="T558" s="124"/>
      <c r="U558" s="34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</row>
    <row r="559" spans="1:43" s="26" customFormat="1">
      <c r="A559" s="204"/>
      <c r="B559" s="232"/>
      <c r="C559" s="25"/>
      <c r="D559" s="25"/>
      <c r="E559" s="25"/>
      <c r="F559" s="25"/>
      <c r="G559" s="226"/>
      <c r="H559" s="226"/>
      <c r="I559" s="131"/>
      <c r="J559" s="227"/>
      <c r="K559" s="228"/>
      <c r="L559" s="34"/>
      <c r="M559" s="34"/>
      <c r="N559" s="34"/>
      <c r="O559" s="34"/>
      <c r="P559" s="33"/>
      <c r="Q559" s="33"/>
      <c r="R559" s="33"/>
      <c r="S559" s="25"/>
      <c r="T559" s="124"/>
      <c r="U559" s="34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</row>
    <row r="560" spans="1:43" s="26" customFormat="1">
      <c r="A560" s="204"/>
      <c r="B560" s="232"/>
      <c r="C560" s="25"/>
      <c r="D560" s="25"/>
      <c r="E560" s="25"/>
      <c r="F560" s="25"/>
      <c r="G560" s="226"/>
      <c r="H560" s="226"/>
      <c r="I560" s="131"/>
      <c r="J560" s="227"/>
      <c r="K560" s="228"/>
      <c r="L560" s="34"/>
      <c r="M560" s="34"/>
      <c r="N560" s="34"/>
      <c r="O560" s="34"/>
      <c r="P560" s="33"/>
      <c r="Q560" s="33"/>
      <c r="R560" s="33"/>
      <c r="S560" s="25"/>
      <c r="T560" s="124"/>
      <c r="U560" s="34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</row>
    <row r="561" spans="1:43" s="26" customFormat="1">
      <c r="A561" s="204"/>
      <c r="B561" s="232"/>
      <c r="C561" s="25"/>
      <c r="D561" s="25"/>
      <c r="E561" s="25"/>
      <c r="F561" s="25"/>
      <c r="G561" s="226"/>
      <c r="H561" s="226"/>
      <c r="I561" s="131"/>
      <c r="J561" s="227"/>
      <c r="K561" s="228"/>
      <c r="L561" s="34"/>
      <c r="M561" s="34"/>
      <c r="N561" s="34"/>
      <c r="O561" s="34"/>
      <c r="P561" s="33"/>
      <c r="Q561" s="33"/>
      <c r="R561" s="33"/>
      <c r="S561" s="25"/>
      <c r="T561" s="124"/>
      <c r="U561" s="34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</row>
    <row r="562" spans="1:43" s="26" customFormat="1">
      <c r="A562" s="204"/>
      <c r="B562" s="232"/>
      <c r="C562" s="25"/>
      <c r="D562" s="25"/>
      <c r="E562" s="25"/>
      <c r="F562" s="25"/>
      <c r="G562" s="226"/>
      <c r="H562" s="226"/>
      <c r="I562" s="131"/>
      <c r="J562" s="227"/>
      <c r="K562" s="228"/>
      <c r="L562" s="34"/>
      <c r="M562" s="34"/>
      <c r="N562" s="34"/>
      <c r="O562" s="34"/>
      <c r="P562" s="33"/>
      <c r="Q562" s="33"/>
      <c r="R562" s="33"/>
      <c r="S562" s="25"/>
      <c r="T562" s="124"/>
      <c r="U562" s="34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</row>
    <row r="563" spans="1:43" s="26" customFormat="1">
      <c r="A563" s="204"/>
      <c r="B563" s="232"/>
      <c r="C563" s="25"/>
      <c r="D563" s="25"/>
      <c r="E563" s="25"/>
      <c r="F563" s="25"/>
      <c r="G563" s="226"/>
      <c r="H563" s="226"/>
      <c r="I563" s="131"/>
      <c r="J563" s="227"/>
      <c r="K563" s="228"/>
      <c r="L563" s="34"/>
      <c r="M563" s="34"/>
      <c r="N563" s="34"/>
      <c r="O563" s="34"/>
      <c r="P563" s="33"/>
      <c r="Q563" s="33"/>
      <c r="R563" s="33"/>
      <c r="S563" s="25"/>
      <c r="T563" s="124"/>
      <c r="U563" s="34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</row>
    <row r="564" spans="1:43" s="26" customFormat="1">
      <c r="A564" s="204"/>
      <c r="B564" s="232"/>
      <c r="C564" s="25"/>
      <c r="D564" s="25"/>
      <c r="E564" s="25"/>
      <c r="F564" s="25"/>
      <c r="G564" s="226"/>
      <c r="H564" s="226"/>
      <c r="I564" s="131"/>
      <c r="J564" s="227"/>
      <c r="K564" s="228"/>
      <c r="L564" s="34"/>
      <c r="M564" s="34"/>
      <c r="N564" s="34"/>
      <c r="O564" s="34"/>
      <c r="P564" s="33"/>
      <c r="Q564" s="33"/>
      <c r="R564" s="33"/>
      <c r="S564" s="25"/>
      <c r="T564" s="124"/>
      <c r="U564" s="34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</row>
    <row r="565" spans="1:43" s="26" customFormat="1">
      <c r="A565" s="204"/>
      <c r="B565" s="232"/>
      <c r="C565" s="25"/>
      <c r="D565" s="25"/>
      <c r="E565" s="25"/>
      <c r="F565" s="25"/>
      <c r="G565" s="226"/>
      <c r="H565" s="226"/>
      <c r="I565" s="131"/>
      <c r="J565" s="227"/>
      <c r="K565" s="228"/>
      <c r="L565" s="34"/>
      <c r="M565" s="34"/>
      <c r="N565" s="34"/>
      <c r="O565" s="34"/>
      <c r="P565" s="33"/>
      <c r="Q565" s="33"/>
      <c r="R565" s="33"/>
      <c r="S565" s="25"/>
      <c r="T565" s="124"/>
      <c r="U565" s="34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</row>
    <row r="566" spans="1:43" s="26" customFormat="1">
      <c r="A566" s="204"/>
      <c r="B566" s="232"/>
      <c r="C566" s="25"/>
      <c r="D566" s="25"/>
      <c r="E566" s="25"/>
      <c r="F566" s="25"/>
      <c r="G566" s="226"/>
      <c r="H566" s="226"/>
      <c r="I566" s="131"/>
      <c r="J566" s="227"/>
      <c r="K566" s="228"/>
      <c r="L566" s="34"/>
      <c r="M566" s="34"/>
      <c r="N566" s="34"/>
      <c r="O566" s="34"/>
      <c r="P566" s="33"/>
      <c r="Q566" s="33"/>
      <c r="R566" s="33"/>
      <c r="S566" s="25"/>
      <c r="T566" s="124"/>
      <c r="U566" s="34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</row>
    <row r="567" spans="1:43" s="26" customFormat="1">
      <c r="A567" s="204"/>
      <c r="B567" s="232"/>
      <c r="C567" s="25"/>
      <c r="D567" s="25"/>
      <c r="E567" s="25"/>
      <c r="F567" s="25"/>
      <c r="G567" s="226"/>
      <c r="H567" s="226"/>
      <c r="I567" s="131"/>
      <c r="J567" s="227"/>
      <c r="K567" s="228"/>
      <c r="L567" s="34"/>
      <c r="M567" s="34"/>
      <c r="N567" s="34"/>
      <c r="O567" s="34"/>
      <c r="P567" s="33"/>
      <c r="Q567" s="33"/>
      <c r="R567" s="33"/>
      <c r="S567" s="25"/>
      <c r="T567" s="124"/>
      <c r="U567" s="34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</row>
    <row r="568" spans="1:43" s="26" customFormat="1">
      <c r="A568" s="204"/>
      <c r="B568" s="232"/>
      <c r="C568" s="25"/>
      <c r="D568" s="25"/>
      <c r="E568" s="25"/>
      <c r="F568" s="25"/>
      <c r="G568" s="226"/>
      <c r="H568" s="226"/>
      <c r="I568" s="131"/>
      <c r="J568" s="227"/>
      <c r="K568" s="228"/>
      <c r="L568" s="34"/>
      <c r="M568" s="34"/>
      <c r="N568" s="34"/>
      <c r="O568" s="34"/>
      <c r="P568" s="33"/>
      <c r="Q568" s="33"/>
      <c r="R568" s="33"/>
      <c r="S568" s="25"/>
      <c r="T568" s="124"/>
      <c r="U568" s="34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</row>
    <row r="569" spans="1:43" s="26" customFormat="1">
      <c r="A569" s="204"/>
      <c r="B569" s="232"/>
      <c r="C569" s="25"/>
      <c r="D569" s="25"/>
      <c r="E569" s="25"/>
      <c r="F569" s="25"/>
      <c r="G569" s="226"/>
      <c r="H569" s="226"/>
      <c r="I569" s="131"/>
      <c r="J569" s="227"/>
      <c r="K569" s="228"/>
      <c r="L569" s="34"/>
      <c r="M569" s="34"/>
      <c r="N569" s="34"/>
      <c r="O569" s="34"/>
      <c r="P569" s="33"/>
      <c r="Q569" s="33"/>
      <c r="R569" s="33"/>
      <c r="S569" s="25"/>
      <c r="T569" s="124"/>
      <c r="U569" s="34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</row>
    <row r="570" spans="1:43" s="26" customFormat="1">
      <c r="A570" s="204"/>
      <c r="B570" s="232"/>
      <c r="C570" s="25"/>
      <c r="D570" s="25"/>
      <c r="E570" s="25"/>
      <c r="F570" s="25"/>
      <c r="G570" s="226"/>
      <c r="H570" s="226"/>
      <c r="I570" s="131"/>
      <c r="J570" s="227"/>
      <c r="K570" s="33"/>
      <c r="L570" s="34"/>
      <c r="M570" s="34"/>
      <c r="N570" s="34"/>
      <c r="O570" s="34"/>
      <c r="P570" s="33"/>
      <c r="Q570" s="33"/>
      <c r="R570" s="33"/>
      <c r="S570" s="25"/>
      <c r="T570" s="124"/>
      <c r="U570" s="34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</row>
    <row r="571" spans="1:43" s="26" customFormat="1">
      <c r="A571" s="204"/>
      <c r="B571" s="232"/>
      <c r="C571" s="25"/>
      <c r="D571" s="25"/>
      <c r="E571" s="25"/>
      <c r="F571" s="25"/>
      <c r="G571" s="226"/>
      <c r="H571" s="226"/>
      <c r="I571" s="131"/>
      <c r="J571" s="227"/>
      <c r="K571" s="228"/>
      <c r="L571" s="34"/>
      <c r="M571" s="34"/>
      <c r="N571" s="34"/>
      <c r="O571" s="34"/>
      <c r="P571" s="33"/>
      <c r="Q571" s="33"/>
      <c r="R571" s="33"/>
      <c r="S571" s="25"/>
      <c r="T571" s="124"/>
      <c r="U571" s="34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</row>
    <row r="572" spans="1:43" s="26" customFormat="1">
      <c r="A572" s="204"/>
      <c r="B572" s="232"/>
      <c r="C572" s="25"/>
      <c r="D572" s="25"/>
      <c r="E572" s="25"/>
      <c r="F572" s="25"/>
      <c r="G572" s="226"/>
      <c r="H572" s="226"/>
      <c r="I572" s="131"/>
      <c r="J572" s="227"/>
      <c r="K572" s="228"/>
      <c r="L572" s="34"/>
      <c r="M572" s="34"/>
      <c r="N572" s="34"/>
      <c r="O572" s="34"/>
      <c r="P572" s="33"/>
      <c r="Q572" s="33"/>
      <c r="R572" s="33"/>
      <c r="S572" s="25"/>
      <c r="T572" s="124"/>
      <c r="U572" s="34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</row>
    <row r="573" spans="1:43" s="26" customFormat="1">
      <c r="A573" s="204"/>
      <c r="B573" s="232"/>
      <c r="C573" s="25"/>
      <c r="D573" s="25"/>
      <c r="E573" s="25"/>
      <c r="F573" s="25"/>
      <c r="G573" s="226"/>
      <c r="H573" s="226"/>
      <c r="I573" s="131"/>
      <c r="J573" s="227"/>
      <c r="K573" s="228"/>
      <c r="L573" s="34"/>
      <c r="M573" s="34"/>
      <c r="N573" s="34"/>
      <c r="O573" s="34"/>
      <c r="P573" s="33"/>
      <c r="Q573" s="33"/>
      <c r="R573" s="33"/>
      <c r="S573" s="226"/>
      <c r="T573" s="124"/>
      <c r="U573" s="34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</row>
    <row r="574" spans="1:43" s="26" customFormat="1">
      <c r="A574" s="204"/>
      <c r="B574" s="232"/>
      <c r="C574" s="25"/>
      <c r="D574" s="25"/>
      <c r="E574" s="25"/>
      <c r="F574" s="25"/>
      <c r="G574" s="226"/>
      <c r="H574" s="226"/>
      <c r="I574" s="131"/>
      <c r="J574" s="227"/>
      <c r="K574" s="228"/>
      <c r="L574" s="34"/>
      <c r="M574" s="34"/>
      <c r="N574" s="34"/>
      <c r="O574" s="34"/>
      <c r="P574" s="33"/>
      <c r="Q574" s="33"/>
      <c r="R574" s="33"/>
      <c r="S574" s="25"/>
      <c r="T574" s="124"/>
      <c r="U574" s="34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</row>
    <row r="575" spans="1:43" s="26" customFormat="1">
      <c r="A575" s="204"/>
      <c r="B575" s="232"/>
      <c r="C575" s="25"/>
      <c r="D575" s="25"/>
      <c r="E575" s="25"/>
      <c r="F575" s="25"/>
      <c r="G575" s="226"/>
      <c r="H575" s="226"/>
      <c r="I575" s="131"/>
      <c r="J575" s="227"/>
      <c r="K575" s="228"/>
      <c r="L575" s="34"/>
      <c r="M575" s="34"/>
      <c r="N575" s="34"/>
      <c r="O575" s="34"/>
      <c r="P575" s="33"/>
      <c r="Q575" s="33"/>
      <c r="R575" s="33"/>
      <c r="S575" s="25"/>
      <c r="T575" s="124"/>
      <c r="U575" s="34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</row>
    <row r="576" spans="1:43" s="26" customFormat="1">
      <c r="A576" s="204"/>
      <c r="B576" s="232"/>
      <c r="C576" s="25"/>
      <c r="D576" s="25"/>
      <c r="E576" s="25"/>
      <c r="F576" s="25"/>
      <c r="G576" s="226"/>
      <c r="H576" s="226"/>
      <c r="I576" s="131"/>
      <c r="J576" s="227"/>
      <c r="K576" s="228"/>
      <c r="L576" s="34"/>
      <c r="M576" s="34"/>
      <c r="N576" s="34"/>
      <c r="O576" s="34"/>
      <c r="P576" s="33"/>
      <c r="Q576" s="33"/>
      <c r="R576" s="33"/>
      <c r="S576" s="25"/>
      <c r="T576" s="124"/>
      <c r="U576" s="34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</row>
    <row r="577" spans="1:43" s="26" customFormat="1">
      <c r="A577" s="204"/>
      <c r="B577" s="232"/>
      <c r="C577" s="25"/>
      <c r="D577" s="25"/>
      <c r="E577" s="25"/>
      <c r="F577" s="25"/>
      <c r="G577" s="226"/>
      <c r="H577" s="226"/>
      <c r="I577" s="131"/>
      <c r="J577" s="227"/>
      <c r="K577" s="228"/>
      <c r="L577" s="34"/>
      <c r="M577" s="34"/>
      <c r="N577" s="34"/>
      <c r="O577" s="34"/>
      <c r="P577" s="33"/>
      <c r="Q577" s="33"/>
      <c r="R577" s="33"/>
      <c r="S577" s="25"/>
      <c r="T577" s="124"/>
      <c r="U577" s="34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</row>
    <row r="578" spans="1:43" s="26" customFormat="1">
      <c r="A578" s="204"/>
      <c r="B578" s="232"/>
      <c r="C578" s="25"/>
      <c r="D578" s="25"/>
      <c r="E578" s="25"/>
      <c r="F578" s="25"/>
      <c r="G578" s="226"/>
      <c r="H578" s="226"/>
      <c r="I578" s="131"/>
      <c r="J578" s="227"/>
      <c r="K578" s="228"/>
      <c r="L578" s="34"/>
      <c r="M578" s="34"/>
      <c r="N578" s="34"/>
      <c r="O578" s="34"/>
      <c r="P578" s="33"/>
      <c r="Q578" s="33"/>
      <c r="R578" s="33"/>
      <c r="S578" s="25"/>
      <c r="T578" s="124"/>
      <c r="U578" s="34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</row>
    <row r="579" spans="1:43" s="26" customFormat="1">
      <c r="A579" s="204"/>
      <c r="B579" s="232"/>
      <c r="C579" s="25"/>
      <c r="D579" s="25"/>
      <c r="E579" s="25"/>
      <c r="F579" s="25"/>
      <c r="G579" s="226"/>
      <c r="H579" s="226"/>
      <c r="I579" s="131"/>
      <c r="J579" s="227"/>
      <c r="K579" s="228"/>
      <c r="L579" s="34"/>
      <c r="M579" s="34"/>
      <c r="N579" s="34"/>
      <c r="O579" s="34"/>
      <c r="P579" s="33"/>
      <c r="Q579" s="33"/>
      <c r="R579" s="33"/>
      <c r="S579" s="25"/>
      <c r="T579" s="124"/>
      <c r="U579" s="34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</row>
    <row r="580" spans="1:43" s="26" customFormat="1">
      <c r="A580" s="204"/>
      <c r="B580" s="232"/>
      <c r="C580" s="25"/>
      <c r="D580" s="25"/>
      <c r="E580" s="25"/>
      <c r="F580" s="25"/>
      <c r="G580" s="226"/>
      <c r="H580" s="226"/>
      <c r="I580" s="131"/>
      <c r="J580" s="227"/>
      <c r="K580" s="228"/>
      <c r="L580" s="34"/>
      <c r="M580" s="34"/>
      <c r="N580" s="34"/>
      <c r="O580" s="34"/>
      <c r="P580" s="33"/>
      <c r="Q580" s="33"/>
      <c r="R580" s="33"/>
      <c r="S580" s="25"/>
      <c r="T580" s="124"/>
      <c r="U580" s="34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</row>
    <row r="581" spans="1:43" s="26" customFormat="1">
      <c r="A581" s="204"/>
      <c r="B581" s="232"/>
      <c r="C581" s="25"/>
      <c r="D581" s="25"/>
      <c r="E581" s="25"/>
      <c r="F581" s="25"/>
      <c r="G581" s="226"/>
      <c r="H581" s="226"/>
      <c r="I581" s="131"/>
      <c r="J581" s="227"/>
      <c r="K581" s="228"/>
      <c r="L581" s="34"/>
      <c r="M581" s="34"/>
      <c r="N581" s="34"/>
      <c r="O581" s="34"/>
      <c r="P581" s="33"/>
      <c r="Q581" s="33"/>
      <c r="R581" s="33"/>
      <c r="S581" s="25"/>
      <c r="T581" s="124"/>
      <c r="U581" s="34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</row>
    <row r="582" spans="1:43" s="26" customFormat="1">
      <c r="A582" s="204"/>
      <c r="B582" s="232"/>
      <c r="C582" s="25"/>
      <c r="D582" s="25"/>
      <c r="E582" s="25"/>
      <c r="F582" s="25"/>
      <c r="G582" s="226"/>
      <c r="H582" s="226"/>
      <c r="I582" s="131"/>
      <c r="J582" s="227"/>
      <c r="K582" s="228"/>
      <c r="L582" s="34"/>
      <c r="M582" s="34"/>
      <c r="N582" s="34"/>
      <c r="O582" s="34"/>
      <c r="P582" s="33"/>
      <c r="Q582" s="33"/>
      <c r="R582" s="33"/>
      <c r="S582" s="25"/>
      <c r="T582" s="124"/>
      <c r="U582" s="34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</row>
    <row r="583" spans="1:43" s="26" customFormat="1">
      <c r="A583" s="204"/>
      <c r="B583" s="232"/>
      <c r="C583" s="25"/>
      <c r="D583" s="25"/>
      <c r="E583" s="25"/>
      <c r="F583" s="25"/>
      <c r="G583" s="226"/>
      <c r="H583" s="226"/>
      <c r="I583" s="131"/>
      <c r="J583" s="227"/>
      <c r="K583" s="228"/>
      <c r="L583" s="34"/>
      <c r="M583" s="34"/>
      <c r="N583" s="34"/>
      <c r="O583" s="34"/>
      <c r="P583" s="33"/>
      <c r="Q583" s="33"/>
      <c r="R583" s="33"/>
      <c r="S583" s="25"/>
      <c r="T583" s="124"/>
      <c r="U583" s="34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</row>
    <row r="584" spans="1:43" s="26" customFormat="1">
      <c r="A584" s="204"/>
      <c r="B584" s="232"/>
      <c r="C584" s="25"/>
      <c r="D584" s="25"/>
      <c r="E584" s="25"/>
      <c r="F584" s="25"/>
      <c r="G584" s="226"/>
      <c r="H584" s="226"/>
      <c r="I584" s="131"/>
      <c r="J584" s="227"/>
      <c r="K584" s="228"/>
      <c r="L584" s="34"/>
      <c r="M584" s="34"/>
      <c r="N584" s="34"/>
      <c r="O584" s="34"/>
      <c r="P584" s="33"/>
      <c r="Q584" s="33"/>
      <c r="R584" s="33"/>
      <c r="S584" s="25"/>
      <c r="T584" s="124"/>
      <c r="U584" s="34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</row>
    <row r="585" spans="1:43" s="26" customFormat="1">
      <c r="A585" s="204"/>
      <c r="B585" s="232"/>
      <c r="C585" s="25"/>
      <c r="D585" s="25"/>
      <c r="E585" s="25"/>
      <c r="F585" s="25"/>
      <c r="G585" s="226"/>
      <c r="H585" s="226"/>
      <c r="I585" s="131"/>
      <c r="J585" s="227"/>
      <c r="K585" s="33"/>
      <c r="L585" s="34"/>
      <c r="M585" s="34"/>
      <c r="N585" s="34"/>
      <c r="O585" s="34"/>
      <c r="P585" s="33"/>
      <c r="Q585" s="33"/>
      <c r="R585" s="33"/>
      <c r="S585" s="25"/>
      <c r="T585" s="124"/>
      <c r="U585" s="34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</row>
    <row r="586" spans="1:43" s="26" customFormat="1">
      <c r="A586" s="204"/>
      <c r="B586" s="232"/>
      <c r="C586" s="25"/>
      <c r="D586" s="25"/>
      <c r="E586" s="25"/>
      <c r="F586" s="25"/>
      <c r="G586" s="226"/>
      <c r="H586" s="226"/>
      <c r="I586" s="131"/>
      <c r="J586" s="227"/>
      <c r="K586" s="228"/>
      <c r="L586" s="34"/>
      <c r="M586" s="34"/>
      <c r="N586" s="34"/>
      <c r="O586" s="34"/>
      <c r="P586" s="33"/>
      <c r="Q586" s="33"/>
      <c r="R586" s="33"/>
      <c r="S586" s="25"/>
      <c r="T586" s="124"/>
      <c r="U586" s="34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</row>
    <row r="587" spans="1:43" s="26" customFormat="1">
      <c r="A587" s="204"/>
      <c r="B587" s="232"/>
      <c r="C587" s="25"/>
      <c r="D587" s="25"/>
      <c r="E587" s="25"/>
      <c r="F587" s="25"/>
      <c r="G587" s="226"/>
      <c r="H587" s="226"/>
      <c r="I587" s="131"/>
      <c r="J587" s="227"/>
      <c r="K587" s="228"/>
      <c r="L587" s="34"/>
      <c r="M587" s="34"/>
      <c r="N587" s="34"/>
      <c r="O587" s="34"/>
      <c r="P587" s="33"/>
      <c r="Q587" s="33"/>
      <c r="R587" s="33"/>
      <c r="S587" s="25"/>
      <c r="T587" s="124"/>
      <c r="U587" s="34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</row>
    <row r="588" spans="1:43" s="26" customFormat="1">
      <c r="A588" s="204"/>
      <c r="B588" s="232"/>
      <c r="C588" s="25"/>
      <c r="D588" s="25"/>
      <c r="E588" s="25"/>
      <c r="F588" s="25"/>
      <c r="G588" s="226"/>
      <c r="H588" s="226"/>
      <c r="I588" s="131"/>
      <c r="J588" s="227"/>
      <c r="K588" s="228"/>
      <c r="L588" s="34"/>
      <c r="M588" s="34"/>
      <c r="N588" s="34"/>
      <c r="O588" s="34"/>
      <c r="P588" s="33"/>
      <c r="Q588" s="33"/>
      <c r="R588" s="33"/>
      <c r="S588" s="226"/>
      <c r="T588" s="124"/>
      <c r="U588" s="34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</row>
    <row r="589" spans="1:43" s="26" customFormat="1">
      <c r="A589" s="204"/>
      <c r="B589" s="232"/>
      <c r="C589" s="229"/>
      <c r="D589" s="25"/>
      <c r="E589" s="25"/>
      <c r="F589" s="25"/>
      <c r="G589" s="226"/>
      <c r="H589" s="226"/>
      <c r="I589" s="131"/>
      <c r="J589" s="227"/>
      <c r="K589" s="228"/>
      <c r="L589" s="34"/>
      <c r="M589" s="34"/>
      <c r="N589" s="34"/>
      <c r="O589" s="34"/>
      <c r="P589" s="33"/>
      <c r="Q589" s="33"/>
      <c r="R589" s="33"/>
      <c r="S589" s="25"/>
      <c r="T589" s="124"/>
      <c r="U589" s="34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</row>
    <row r="590" spans="1:43" s="26" customFormat="1">
      <c r="A590" s="204"/>
      <c r="B590" s="232"/>
      <c r="C590" s="25"/>
      <c r="D590" s="25"/>
      <c r="E590" s="25"/>
      <c r="F590" s="25"/>
      <c r="G590" s="226"/>
      <c r="H590" s="226"/>
      <c r="I590" s="131"/>
      <c r="J590" s="227"/>
      <c r="K590" s="228"/>
      <c r="L590" s="34"/>
      <c r="M590" s="34"/>
      <c r="N590" s="34"/>
      <c r="O590" s="34"/>
      <c r="P590" s="33"/>
      <c r="Q590" s="33"/>
      <c r="R590" s="33"/>
      <c r="S590" s="25"/>
      <c r="T590" s="124"/>
      <c r="U590" s="34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</row>
    <row r="591" spans="1:43" s="26" customFormat="1">
      <c r="A591" s="204"/>
      <c r="B591" s="232"/>
      <c r="C591" s="25"/>
      <c r="D591" s="25"/>
      <c r="E591" s="25"/>
      <c r="F591" s="25"/>
      <c r="G591" s="226"/>
      <c r="H591" s="226"/>
      <c r="I591" s="131"/>
      <c r="J591" s="227"/>
      <c r="K591" s="228"/>
      <c r="L591" s="34"/>
      <c r="M591" s="34"/>
      <c r="N591" s="34"/>
      <c r="O591" s="34"/>
      <c r="P591" s="33"/>
      <c r="Q591" s="33"/>
      <c r="R591" s="33"/>
      <c r="S591" s="25"/>
      <c r="T591" s="124"/>
      <c r="U591" s="34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</row>
    <row r="592" spans="1:43" s="26" customFormat="1">
      <c r="A592" s="204"/>
      <c r="B592" s="232"/>
      <c r="C592" s="25"/>
      <c r="D592" s="25"/>
      <c r="E592" s="25"/>
      <c r="F592" s="25"/>
      <c r="G592" s="226"/>
      <c r="H592" s="226"/>
      <c r="I592" s="131"/>
      <c r="J592" s="227"/>
      <c r="K592" s="228"/>
      <c r="L592" s="34"/>
      <c r="M592" s="34"/>
      <c r="N592" s="34"/>
      <c r="O592" s="34"/>
      <c r="P592" s="33"/>
      <c r="Q592" s="33"/>
      <c r="R592" s="33"/>
      <c r="S592" s="25"/>
      <c r="T592" s="124"/>
      <c r="U592" s="34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</row>
    <row r="593" spans="1:43" s="26" customFormat="1">
      <c r="A593" s="204"/>
      <c r="B593" s="232"/>
      <c r="C593" s="25"/>
      <c r="D593" s="25"/>
      <c r="E593" s="25"/>
      <c r="F593" s="25"/>
      <c r="G593" s="226"/>
      <c r="H593" s="226"/>
      <c r="I593" s="131"/>
      <c r="J593" s="227"/>
      <c r="K593" s="228"/>
      <c r="L593" s="34"/>
      <c r="M593" s="34"/>
      <c r="N593" s="34"/>
      <c r="O593" s="34"/>
      <c r="P593" s="33"/>
      <c r="Q593" s="33"/>
      <c r="R593" s="33"/>
      <c r="S593" s="25"/>
      <c r="T593" s="124"/>
      <c r="U593" s="34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</row>
    <row r="594" spans="1:43" s="26" customFormat="1">
      <c r="A594" s="204"/>
      <c r="B594" s="232"/>
      <c r="C594" s="25"/>
      <c r="D594" s="25"/>
      <c r="E594" s="25"/>
      <c r="F594" s="25"/>
      <c r="G594" s="226"/>
      <c r="H594" s="226"/>
      <c r="I594" s="131"/>
      <c r="J594" s="227"/>
      <c r="K594" s="228"/>
      <c r="L594" s="34"/>
      <c r="M594" s="34"/>
      <c r="N594" s="34"/>
      <c r="O594" s="34"/>
      <c r="P594" s="33"/>
      <c r="Q594" s="33"/>
      <c r="R594" s="33"/>
      <c r="S594" s="25"/>
      <c r="T594" s="124"/>
      <c r="U594" s="34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</row>
    <row r="595" spans="1:43" s="26" customFormat="1">
      <c r="A595" s="204"/>
      <c r="B595" s="232"/>
      <c r="C595" s="25"/>
      <c r="D595" s="25"/>
      <c r="E595" s="25"/>
      <c r="F595" s="25"/>
      <c r="G595" s="226"/>
      <c r="H595" s="226"/>
      <c r="I595" s="131"/>
      <c r="J595" s="227"/>
      <c r="K595" s="228"/>
      <c r="L595" s="34"/>
      <c r="M595" s="34"/>
      <c r="N595" s="34"/>
      <c r="O595" s="34"/>
      <c r="P595" s="33"/>
      <c r="Q595" s="33"/>
      <c r="R595" s="33"/>
      <c r="S595" s="25"/>
      <c r="T595" s="124"/>
      <c r="U595" s="34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</row>
    <row r="596" spans="1:43" s="26" customFormat="1">
      <c r="A596" s="204"/>
      <c r="B596" s="232"/>
      <c r="C596" s="25"/>
      <c r="D596" s="25"/>
      <c r="E596" s="25"/>
      <c r="F596" s="25"/>
      <c r="G596" s="226"/>
      <c r="H596" s="226"/>
      <c r="I596" s="131"/>
      <c r="J596" s="227"/>
      <c r="K596" s="228"/>
      <c r="L596" s="34"/>
      <c r="M596" s="34"/>
      <c r="N596" s="34"/>
      <c r="O596" s="34"/>
      <c r="P596" s="33"/>
      <c r="Q596" s="33"/>
      <c r="R596" s="33"/>
      <c r="S596" s="25"/>
      <c r="T596" s="124"/>
      <c r="U596" s="34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</row>
    <row r="597" spans="1:43" s="26" customFormat="1">
      <c r="A597" s="204"/>
      <c r="B597" s="232"/>
      <c r="C597" s="25"/>
      <c r="D597" s="25"/>
      <c r="E597" s="25"/>
      <c r="F597" s="25"/>
      <c r="G597" s="226"/>
      <c r="H597" s="226"/>
      <c r="I597" s="131"/>
      <c r="J597" s="227"/>
      <c r="K597" s="228"/>
      <c r="L597" s="34"/>
      <c r="M597" s="34"/>
      <c r="N597" s="34"/>
      <c r="O597" s="34"/>
      <c r="P597" s="33"/>
      <c r="Q597" s="33"/>
      <c r="R597" s="33"/>
      <c r="S597" s="25"/>
      <c r="T597" s="124"/>
      <c r="U597" s="34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</row>
    <row r="598" spans="1:43" s="26" customFormat="1">
      <c r="A598" s="204"/>
      <c r="B598" s="232"/>
      <c r="C598" s="25"/>
      <c r="D598" s="25"/>
      <c r="E598" s="25"/>
      <c r="F598" s="25"/>
      <c r="G598" s="226"/>
      <c r="H598" s="226"/>
      <c r="I598" s="131"/>
      <c r="J598" s="227"/>
      <c r="K598" s="228"/>
      <c r="L598" s="34"/>
      <c r="M598" s="34"/>
      <c r="N598" s="34"/>
      <c r="O598" s="34"/>
      <c r="P598" s="33"/>
      <c r="Q598" s="33"/>
      <c r="R598" s="33"/>
      <c r="S598" s="25"/>
      <c r="T598" s="124"/>
      <c r="U598" s="34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</row>
    <row r="599" spans="1:43" s="26" customFormat="1">
      <c r="A599" s="204"/>
      <c r="B599" s="232"/>
      <c r="C599" s="25"/>
      <c r="D599" s="25"/>
      <c r="E599" s="25"/>
      <c r="F599" s="25"/>
      <c r="G599" s="226"/>
      <c r="H599" s="226"/>
      <c r="I599" s="131"/>
      <c r="J599" s="227"/>
      <c r="K599" s="228"/>
      <c r="L599" s="34"/>
      <c r="M599" s="34"/>
      <c r="N599" s="34"/>
      <c r="O599" s="34"/>
      <c r="P599" s="33"/>
      <c r="Q599" s="33"/>
      <c r="R599" s="33"/>
      <c r="S599" s="25"/>
      <c r="T599" s="124"/>
      <c r="U599" s="34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</row>
    <row r="600" spans="1:43" s="26" customFormat="1">
      <c r="A600" s="204"/>
      <c r="B600" s="232"/>
      <c r="C600" s="25"/>
      <c r="D600" s="25"/>
      <c r="E600" s="25"/>
      <c r="F600" s="25"/>
      <c r="G600" s="226"/>
      <c r="H600" s="226"/>
      <c r="I600" s="131"/>
      <c r="J600" s="227"/>
      <c r="K600" s="33"/>
      <c r="L600" s="34"/>
      <c r="M600" s="34"/>
      <c r="N600" s="34"/>
      <c r="O600" s="34"/>
      <c r="P600" s="33"/>
      <c r="Q600" s="33"/>
      <c r="R600" s="33"/>
      <c r="S600" s="25"/>
      <c r="T600" s="124"/>
      <c r="U600" s="34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</row>
    <row r="601" spans="1:43" s="26" customFormat="1">
      <c r="A601" s="204"/>
      <c r="B601" s="232"/>
      <c r="C601" s="25"/>
      <c r="D601" s="25"/>
      <c r="E601" s="25"/>
      <c r="F601" s="25"/>
      <c r="G601" s="226"/>
      <c r="H601" s="226"/>
      <c r="I601" s="131"/>
      <c r="J601" s="227"/>
      <c r="K601" s="228"/>
      <c r="L601" s="34"/>
      <c r="M601" s="34"/>
      <c r="N601" s="34"/>
      <c r="O601" s="34"/>
      <c r="P601" s="33"/>
      <c r="Q601" s="33"/>
      <c r="R601" s="33"/>
      <c r="S601" s="25"/>
      <c r="T601" s="124"/>
      <c r="U601" s="34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</row>
    <row r="602" spans="1:43" s="26" customFormat="1">
      <c r="A602" s="204"/>
      <c r="B602" s="232"/>
      <c r="C602" s="25"/>
      <c r="D602" s="25"/>
      <c r="E602" s="25"/>
      <c r="F602" s="25"/>
      <c r="G602" s="226"/>
      <c r="H602" s="226"/>
      <c r="I602" s="131"/>
      <c r="J602" s="227"/>
      <c r="K602" s="228"/>
      <c r="L602" s="34"/>
      <c r="M602" s="34"/>
      <c r="N602" s="34"/>
      <c r="O602" s="34"/>
      <c r="P602" s="33"/>
      <c r="Q602" s="33"/>
      <c r="R602" s="33"/>
      <c r="S602" s="25"/>
      <c r="T602" s="124"/>
      <c r="U602" s="34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</row>
    <row r="603" spans="1:43" s="26" customFormat="1">
      <c r="A603" s="204"/>
      <c r="B603" s="232"/>
      <c r="C603" s="25"/>
      <c r="D603" s="25"/>
      <c r="E603" s="25"/>
      <c r="F603" s="25"/>
      <c r="G603" s="226"/>
      <c r="H603" s="226"/>
      <c r="I603" s="131"/>
      <c r="J603" s="227"/>
      <c r="K603" s="228"/>
      <c r="L603" s="34"/>
      <c r="M603" s="34"/>
      <c r="N603" s="34"/>
      <c r="O603" s="34"/>
      <c r="P603" s="33"/>
      <c r="Q603" s="33"/>
      <c r="R603" s="33"/>
      <c r="S603" s="226"/>
      <c r="T603" s="124"/>
      <c r="U603" s="34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</row>
    <row r="604" spans="1:43" s="26" customFormat="1">
      <c r="A604" s="204"/>
      <c r="B604" s="232"/>
      <c r="C604" s="230"/>
      <c r="D604" s="25"/>
      <c r="E604" s="25"/>
      <c r="F604" s="25"/>
      <c r="G604" s="226"/>
      <c r="H604" s="226"/>
      <c r="I604" s="131"/>
      <c r="J604" s="227"/>
      <c r="K604" s="228"/>
      <c r="L604" s="34"/>
      <c r="M604" s="34"/>
      <c r="N604" s="34"/>
      <c r="O604" s="34"/>
      <c r="P604" s="33"/>
      <c r="Q604" s="33"/>
      <c r="R604" s="33"/>
      <c r="S604" s="25"/>
      <c r="T604" s="124"/>
      <c r="U604" s="34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</row>
    <row r="605" spans="1:43" s="26" customFormat="1">
      <c r="A605" s="204"/>
      <c r="B605" s="232"/>
      <c r="C605" s="25"/>
      <c r="D605" s="25"/>
      <c r="E605" s="25"/>
      <c r="F605" s="25"/>
      <c r="G605" s="226"/>
      <c r="H605" s="226"/>
      <c r="I605" s="131"/>
      <c r="J605" s="227"/>
      <c r="K605" s="228"/>
      <c r="L605" s="34"/>
      <c r="M605" s="34"/>
      <c r="N605" s="34"/>
      <c r="O605" s="34"/>
      <c r="P605" s="33"/>
      <c r="Q605" s="33"/>
      <c r="R605" s="33"/>
      <c r="S605" s="25"/>
      <c r="T605" s="124"/>
      <c r="U605" s="34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</row>
    <row r="606" spans="1:43" s="26" customFormat="1">
      <c r="A606" s="204"/>
      <c r="B606" s="232"/>
      <c r="C606" s="25"/>
      <c r="D606" s="25"/>
      <c r="E606" s="25"/>
      <c r="F606" s="25"/>
      <c r="G606" s="226"/>
      <c r="H606" s="226"/>
      <c r="I606" s="131"/>
      <c r="J606" s="227"/>
      <c r="K606" s="228"/>
      <c r="L606" s="34"/>
      <c r="M606" s="34"/>
      <c r="N606" s="34"/>
      <c r="O606" s="34"/>
      <c r="P606" s="33"/>
      <c r="Q606" s="33"/>
      <c r="R606" s="33"/>
      <c r="S606" s="25"/>
      <c r="T606" s="124"/>
      <c r="U606" s="34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</row>
    <row r="607" spans="1:43" s="26" customFormat="1">
      <c r="A607" s="204"/>
      <c r="B607" s="232"/>
      <c r="C607" s="25"/>
      <c r="D607" s="25"/>
      <c r="E607" s="25"/>
      <c r="F607" s="25"/>
      <c r="G607" s="226"/>
      <c r="H607" s="226"/>
      <c r="I607" s="131"/>
      <c r="J607" s="227"/>
      <c r="K607" s="228"/>
      <c r="L607" s="34"/>
      <c r="M607" s="34"/>
      <c r="N607" s="34"/>
      <c r="O607" s="34"/>
      <c r="P607" s="33"/>
      <c r="Q607" s="33"/>
      <c r="R607" s="33"/>
      <c r="S607" s="25"/>
      <c r="T607" s="124"/>
      <c r="U607" s="34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</row>
    <row r="608" spans="1:43" s="26" customFormat="1">
      <c r="A608" s="204"/>
      <c r="B608" s="232"/>
      <c r="C608" s="25"/>
      <c r="D608" s="25"/>
      <c r="E608" s="25"/>
      <c r="F608" s="25"/>
      <c r="G608" s="226"/>
      <c r="H608" s="226"/>
      <c r="I608" s="131"/>
      <c r="J608" s="227"/>
      <c r="K608" s="228"/>
      <c r="L608" s="34"/>
      <c r="M608" s="34"/>
      <c r="N608" s="34"/>
      <c r="O608" s="34"/>
      <c r="P608" s="33"/>
      <c r="Q608" s="33"/>
      <c r="R608" s="33"/>
      <c r="S608" s="25"/>
      <c r="T608" s="124"/>
      <c r="U608" s="34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</row>
    <row r="609" spans="1:43" s="26" customFormat="1">
      <c r="A609" s="204"/>
      <c r="B609" s="232"/>
      <c r="C609" s="25"/>
      <c r="D609" s="25"/>
      <c r="E609" s="25"/>
      <c r="F609" s="25"/>
      <c r="G609" s="226"/>
      <c r="H609" s="226"/>
      <c r="I609" s="131"/>
      <c r="J609" s="227"/>
      <c r="K609" s="228"/>
      <c r="L609" s="34"/>
      <c r="M609" s="34"/>
      <c r="N609" s="34"/>
      <c r="O609" s="34"/>
      <c r="P609" s="33"/>
      <c r="Q609" s="33"/>
      <c r="R609" s="33"/>
      <c r="S609" s="25"/>
      <c r="T609" s="124"/>
      <c r="U609" s="34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</row>
    <row r="610" spans="1:43" s="26" customFormat="1">
      <c r="A610" s="204"/>
      <c r="B610" s="232"/>
      <c r="C610" s="25"/>
      <c r="D610" s="25"/>
      <c r="E610" s="25"/>
      <c r="F610" s="25"/>
      <c r="G610" s="226"/>
      <c r="H610" s="226"/>
      <c r="I610" s="131"/>
      <c r="J610" s="227"/>
      <c r="K610" s="228"/>
      <c r="L610" s="34"/>
      <c r="M610" s="34"/>
      <c r="N610" s="34"/>
      <c r="O610" s="34"/>
      <c r="P610" s="33"/>
      <c r="Q610" s="33"/>
      <c r="R610" s="33"/>
      <c r="S610" s="25"/>
      <c r="T610" s="124"/>
      <c r="U610" s="34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</row>
    <row r="611" spans="1:43" s="26" customFormat="1">
      <c r="A611" s="204"/>
      <c r="B611" s="232"/>
      <c r="C611" s="25"/>
      <c r="D611" s="25"/>
      <c r="E611" s="25"/>
      <c r="F611" s="25"/>
      <c r="G611" s="226"/>
      <c r="H611" s="226"/>
      <c r="I611" s="131"/>
      <c r="J611" s="227"/>
      <c r="K611" s="228"/>
      <c r="L611" s="34"/>
      <c r="M611" s="34"/>
      <c r="N611" s="34"/>
      <c r="O611" s="34"/>
      <c r="P611" s="33"/>
      <c r="Q611" s="33"/>
      <c r="R611" s="33"/>
      <c r="S611" s="25"/>
      <c r="T611" s="124"/>
      <c r="U611" s="34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</row>
    <row r="612" spans="1:43" s="26" customFormat="1">
      <c r="A612" s="204"/>
      <c r="B612" s="232"/>
      <c r="C612" s="25"/>
      <c r="D612" s="25"/>
      <c r="E612" s="25"/>
      <c r="F612" s="25"/>
      <c r="G612" s="226"/>
      <c r="H612" s="226"/>
      <c r="I612" s="131"/>
      <c r="J612" s="227"/>
      <c r="K612" s="228"/>
      <c r="L612" s="34"/>
      <c r="M612" s="34"/>
      <c r="N612" s="34"/>
      <c r="O612" s="34"/>
      <c r="P612" s="33"/>
      <c r="Q612" s="33"/>
      <c r="R612" s="33"/>
      <c r="S612" s="25"/>
      <c r="T612" s="124"/>
      <c r="U612" s="34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</row>
    <row r="613" spans="1:43" s="26" customFormat="1">
      <c r="A613" s="204"/>
      <c r="B613" s="232"/>
      <c r="C613" s="25"/>
      <c r="D613" s="25"/>
      <c r="E613" s="25"/>
      <c r="F613" s="25"/>
      <c r="G613" s="226"/>
      <c r="H613" s="226"/>
      <c r="I613" s="131"/>
      <c r="J613" s="227"/>
      <c r="K613" s="228"/>
      <c r="L613" s="34"/>
      <c r="M613" s="34"/>
      <c r="N613" s="34"/>
      <c r="O613" s="34"/>
      <c r="P613" s="33"/>
      <c r="Q613" s="33"/>
      <c r="R613" s="33"/>
      <c r="S613" s="25"/>
      <c r="T613" s="124"/>
      <c r="U613" s="34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</row>
    <row r="614" spans="1:43" s="26" customFormat="1">
      <c r="A614" s="204"/>
      <c r="B614" s="232"/>
      <c r="C614" s="25"/>
      <c r="D614" s="25"/>
      <c r="E614" s="25"/>
      <c r="F614" s="25"/>
      <c r="G614" s="226"/>
      <c r="H614" s="226"/>
      <c r="I614" s="131"/>
      <c r="J614" s="227"/>
      <c r="K614" s="228"/>
      <c r="L614" s="34"/>
      <c r="M614" s="34"/>
      <c r="N614" s="34"/>
      <c r="O614" s="34"/>
      <c r="P614" s="33"/>
      <c r="Q614" s="33"/>
      <c r="R614" s="33"/>
      <c r="S614" s="25"/>
      <c r="T614" s="124"/>
      <c r="U614" s="34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</row>
    <row r="615" spans="1:43" s="26" customFormat="1">
      <c r="A615" s="204"/>
      <c r="B615" s="232"/>
      <c r="C615" s="25"/>
      <c r="D615" s="25"/>
      <c r="E615" s="25"/>
      <c r="F615" s="25"/>
      <c r="G615" s="226"/>
      <c r="H615" s="226"/>
      <c r="I615" s="131"/>
      <c r="J615" s="227"/>
      <c r="K615" s="33"/>
      <c r="L615" s="34"/>
      <c r="M615" s="34"/>
      <c r="N615" s="34"/>
      <c r="O615" s="34"/>
      <c r="P615" s="33"/>
      <c r="Q615" s="33"/>
      <c r="R615" s="33"/>
      <c r="S615" s="25"/>
      <c r="T615" s="124"/>
      <c r="U615" s="34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</row>
    <row r="616" spans="1:43" s="26" customFormat="1">
      <c r="A616" s="204"/>
      <c r="B616" s="232"/>
      <c r="C616" s="25"/>
      <c r="D616" s="25"/>
      <c r="E616" s="25"/>
      <c r="F616" s="25"/>
      <c r="G616" s="226"/>
      <c r="H616" s="226"/>
      <c r="I616" s="131"/>
      <c r="J616" s="227"/>
      <c r="K616" s="228"/>
      <c r="L616" s="34"/>
      <c r="M616" s="34"/>
      <c r="N616" s="34"/>
      <c r="O616" s="34"/>
      <c r="P616" s="33"/>
      <c r="Q616" s="33"/>
      <c r="R616" s="33"/>
      <c r="S616" s="25"/>
      <c r="T616" s="124"/>
      <c r="U616" s="34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</row>
    <row r="617" spans="1:43" s="26" customFormat="1">
      <c r="A617" s="204"/>
      <c r="B617" s="232"/>
      <c r="C617" s="25"/>
      <c r="D617" s="25"/>
      <c r="E617" s="25"/>
      <c r="F617" s="25"/>
      <c r="G617" s="226"/>
      <c r="H617" s="226"/>
      <c r="I617" s="131"/>
      <c r="J617" s="227"/>
      <c r="K617" s="228"/>
      <c r="L617" s="34"/>
      <c r="M617" s="34"/>
      <c r="N617" s="34"/>
      <c r="O617" s="34"/>
      <c r="P617" s="33"/>
      <c r="Q617" s="33"/>
      <c r="R617" s="33"/>
      <c r="S617" s="25"/>
      <c r="T617" s="124"/>
      <c r="U617" s="34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</row>
    <row r="618" spans="1:43" s="26" customFormat="1">
      <c r="A618" s="204"/>
      <c r="B618" s="232"/>
      <c r="C618" s="25"/>
      <c r="D618" s="25"/>
      <c r="E618" s="25"/>
      <c r="F618" s="25"/>
      <c r="G618" s="226"/>
      <c r="H618" s="226"/>
      <c r="I618" s="131"/>
      <c r="J618" s="227"/>
      <c r="K618" s="228"/>
      <c r="L618" s="34"/>
      <c r="M618" s="34"/>
      <c r="N618" s="34"/>
      <c r="O618" s="34"/>
      <c r="P618" s="33"/>
      <c r="Q618" s="33"/>
      <c r="R618" s="33"/>
      <c r="S618" s="226"/>
      <c r="T618" s="124"/>
      <c r="U618" s="34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</row>
    <row r="619" spans="1:43" s="26" customFormat="1">
      <c r="A619" s="204"/>
      <c r="B619" s="232"/>
      <c r="C619" s="25"/>
      <c r="D619" s="25"/>
      <c r="E619" s="25"/>
      <c r="F619" s="25"/>
      <c r="G619" s="226"/>
      <c r="H619" s="226"/>
      <c r="I619" s="131"/>
      <c r="J619" s="227"/>
      <c r="K619" s="228"/>
      <c r="L619" s="34"/>
      <c r="M619" s="34"/>
      <c r="N619" s="34"/>
      <c r="O619" s="34"/>
      <c r="P619" s="33"/>
      <c r="Q619" s="33"/>
      <c r="R619" s="33"/>
      <c r="S619" s="25"/>
      <c r="T619" s="124"/>
      <c r="U619" s="34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</row>
    <row r="620" spans="1:43" s="26" customFormat="1">
      <c r="A620" s="204"/>
      <c r="B620" s="232"/>
      <c r="C620" s="25"/>
      <c r="D620" s="25"/>
      <c r="E620" s="25"/>
      <c r="F620" s="25"/>
      <c r="G620" s="226"/>
      <c r="H620" s="226"/>
      <c r="I620" s="131"/>
      <c r="J620" s="227"/>
      <c r="K620" s="228"/>
      <c r="L620" s="34"/>
      <c r="M620" s="34"/>
      <c r="N620" s="34"/>
      <c r="O620" s="34"/>
      <c r="P620" s="33"/>
      <c r="Q620" s="33"/>
      <c r="R620" s="33"/>
      <c r="S620" s="25"/>
      <c r="T620" s="124"/>
      <c r="U620" s="34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</row>
    <row r="621" spans="1:43" s="26" customFormat="1">
      <c r="A621" s="204"/>
      <c r="B621" s="232"/>
      <c r="C621" s="25"/>
      <c r="D621" s="25"/>
      <c r="E621" s="25"/>
      <c r="F621" s="25"/>
      <c r="G621" s="226"/>
      <c r="H621" s="226"/>
      <c r="I621" s="131"/>
      <c r="J621" s="227"/>
      <c r="K621" s="228"/>
      <c r="L621" s="34"/>
      <c r="M621" s="34"/>
      <c r="N621" s="34"/>
      <c r="O621" s="34"/>
      <c r="P621" s="33"/>
      <c r="Q621" s="33"/>
      <c r="R621" s="33"/>
      <c r="S621" s="25"/>
      <c r="T621" s="124"/>
      <c r="U621" s="34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</row>
    <row r="622" spans="1:43" s="26" customFormat="1">
      <c r="A622" s="204"/>
      <c r="B622" s="232"/>
      <c r="C622" s="25"/>
      <c r="D622" s="25"/>
      <c r="E622" s="25"/>
      <c r="F622" s="25"/>
      <c r="G622" s="226"/>
      <c r="H622" s="226"/>
      <c r="I622" s="131"/>
      <c r="J622" s="227"/>
      <c r="K622" s="228"/>
      <c r="L622" s="34"/>
      <c r="M622" s="34"/>
      <c r="N622" s="34"/>
      <c r="O622" s="34"/>
      <c r="P622" s="33"/>
      <c r="Q622" s="33"/>
      <c r="R622" s="33"/>
      <c r="S622" s="25"/>
      <c r="T622" s="124"/>
      <c r="U622" s="34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</row>
    <row r="623" spans="1:43" s="26" customFormat="1">
      <c r="A623" s="204"/>
      <c r="B623" s="232"/>
      <c r="C623" s="25"/>
      <c r="D623" s="25"/>
      <c r="E623" s="25"/>
      <c r="F623" s="25"/>
      <c r="G623" s="226"/>
      <c r="H623" s="226"/>
      <c r="I623" s="131"/>
      <c r="J623" s="227"/>
      <c r="K623" s="228"/>
      <c r="L623" s="34"/>
      <c r="M623" s="34"/>
      <c r="N623" s="34"/>
      <c r="O623" s="34"/>
      <c r="P623" s="33"/>
      <c r="Q623" s="33"/>
      <c r="R623" s="33"/>
      <c r="S623" s="25"/>
      <c r="T623" s="124"/>
      <c r="U623" s="34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</row>
    <row r="624" spans="1:43" s="26" customFormat="1">
      <c r="A624" s="204"/>
      <c r="B624" s="232"/>
      <c r="C624" s="25"/>
      <c r="D624" s="25"/>
      <c r="E624" s="25"/>
      <c r="F624" s="25"/>
      <c r="G624" s="226"/>
      <c r="H624" s="226"/>
      <c r="I624" s="131"/>
      <c r="J624" s="227"/>
      <c r="K624" s="228"/>
      <c r="L624" s="34"/>
      <c r="M624" s="34"/>
      <c r="N624" s="34"/>
      <c r="O624" s="34"/>
      <c r="P624" s="33"/>
      <c r="Q624" s="33"/>
      <c r="R624" s="33"/>
      <c r="S624" s="25"/>
      <c r="T624" s="124"/>
      <c r="U624" s="34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</row>
    <row r="625" spans="1:43" s="26" customFormat="1">
      <c r="A625" s="204"/>
      <c r="B625" s="232"/>
      <c r="C625" s="25"/>
      <c r="D625" s="25"/>
      <c r="E625" s="25"/>
      <c r="F625" s="25"/>
      <c r="G625" s="226"/>
      <c r="H625" s="226"/>
      <c r="I625" s="131"/>
      <c r="J625" s="227"/>
      <c r="K625" s="228"/>
      <c r="L625" s="34"/>
      <c r="M625" s="34"/>
      <c r="N625" s="34"/>
      <c r="O625" s="34"/>
      <c r="P625" s="33"/>
      <c r="Q625" s="33"/>
      <c r="R625" s="33"/>
      <c r="S625" s="25"/>
      <c r="T625" s="124"/>
      <c r="U625" s="34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</row>
    <row r="626" spans="1:43" s="26" customFormat="1">
      <c r="A626" s="204"/>
      <c r="B626" s="232"/>
      <c r="C626" s="25"/>
      <c r="D626" s="25"/>
      <c r="E626" s="25"/>
      <c r="F626" s="25"/>
      <c r="G626" s="226"/>
      <c r="H626" s="226"/>
      <c r="I626" s="131"/>
      <c r="J626" s="227"/>
      <c r="K626" s="228"/>
      <c r="L626" s="34"/>
      <c r="M626" s="34"/>
      <c r="N626" s="34"/>
      <c r="O626" s="34"/>
      <c r="P626" s="33"/>
      <c r="Q626" s="33"/>
      <c r="R626" s="33"/>
      <c r="S626" s="25"/>
      <c r="T626" s="124"/>
      <c r="U626" s="34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</row>
    <row r="627" spans="1:43" s="26" customFormat="1">
      <c r="A627" s="204"/>
      <c r="B627" s="232"/>
      <c r="C627" s="25"/>
      <c r="D627" s="25"/>
      <c r="E627" s="25"/>
      <c r="F627" s="25"/>
      <c r="G627" s="226"/>
      <c r="H627" s="226"/>
      <c r="I627" s="131"/>
      <c r="J627" s="227"/>
      <c r="K627" s="228"/>
      <c r="L627" s="34"/>
      <c r="M627" s="34"/>
      <c r="N627" s="34"/>
      <c r="O627" s="34"/>
      <c r="P627" s="33"/>
      <c r="Q627" s="33"/>
      <c r="R627" s="33"/>
      <c r="S627" s="25"/>
      <c r="T627" s="124"/>
      <c r="U627" s="34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</row>
    <row r="628" spans="1:43" s="26" customFormat="1">
      <c r="A628" s="204"/>
      <c r="B628" s="232"/>
      <c r="C628" s="25"/>
      <c r="D628" s="25"/>
      <c r="E628" s="25"/>
      <c r="F628" s="25"/>
      <c r="G628" s="226"/>
      <c r="H628" s="226"/>
      <c r="I628" s="131"/>
      <c r="J628" s="227"/>
      <c r="K628" s="228"/>
      <c r="L628" s="34"/>
      <c r="M628" s="34"/>
      <c r="N628" s="34"/>
      <c r="O628" s="34"/>
      <c r="P628" s="33"/>
      <c r="Q628" s="33"/>
      <c r="R628" s="33"/>
      <c r="S628" s="25"/>
      <c r="T628" s="124"/>
      <c r="U628" s="34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</row>
    <row r="629" spans="1:43" s="26" customFormat="1">
      <c r="A629" s="204"/>
      <c r="B629" s="232"/>
      <c r="C629" s="25"/>
      <c r="D629" s="25"/>
      <c r="E629" s="25"/>
      <c r="F629" s="25"/>
      <c r="G629" s="226"/>
      <c r="H629" s="226"/>
      <c r="I629" s="131"/>
      <c r="J629" s="227"/>
      <c r="K629" s="228"/>
      <c r="L629" s="34"/>
      <c r="M629" s="34"/>
      <c r="N629" s="34"/>
      <c r="O629" s="34"/>
      <c r="P629" s="33"/>
      <c r="Q629" s="33"/>
      <c r="R629" s="33"/>
      <c r="S629" s="25"/>
      <c r="T629" s="124"/>
      <c r="U629" s="34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</row>
    <row r="630" spans="1:43" s="26" customFormat="1">
      <c r="A630" s="204"/>
      <c r="B630" s="232"/>
      <c r="C630" s="25"/>
      <c r="D630" s="25"/>
      <c r="E630" s="25"/>
      <c r="F630" s="25"/>
      <c r="G630" s="226"/>
      <c r="H630" s="226"/>
      <c r="I630" s="131"/>
      <c r="J630" s="227"/>
      <c r="K630" s="33"/>
      <c r="L630" s="34"/>
      <c r="M630" s="34"/>
      <c r="N630" s="34"/>
      <c r="O630" s="34"/>
      <c r="P630" s="33"/>
      <c r="Q630" s="33"/>
      <c r="R630" s="33"/>
      <c r="S630" s="25"/>
      <c r="T630" s="124"/>
      <c r="U630" s="34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</row>
    <row r="631" spans="1:43" s="26" customFormat="1">
      <c r="A631" s="204"/>
      <c r="B631" s="232"/>
      <c r="C631" s="25"/>
      <c r="D631" s="25"/>
      <c r="E631" s="25"/>
      <c r="F631" s="25"/>
      <c r="G631" s="226"/>
      <c r="H631" s="226"/>
      <c r="I631" s="131"/>
      <c r="J631" s="227"/>
      <c r="K631" s="228"/>
      <c r="L631" s="34"/>
      <c r="M631" s="34"/>
      <c r="N631" s="34"/>
      <c r="O631" s="34"/>
      <c r="P631" s="33"/>
      <c r="Q631" s="33"/>
      <c r="R631" s="33"/>
      <c r="S631" s="25"/>
      <c r="T631" s="124"/>
      <c r="U631" s="34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</row>
    <row r="632" spans="1:43" s="26" customFormat="1">
      <c r="A632" s="204"/>
      <c r="B632" s="232"/>
      <c r="C632" s="25"/>
      <c r="D632" s="25"/>
      <c r="E632" s="25"/>
      <c r="F632" s="25"/>
      <c r="G632" s="226"/>
      <c r="H632" s="226"/>
      <c r="I632" s="131"/>
      <c r="J632" s="227"/>
      <c r="K632" s="228"/>
      <c r="L632" s="34"/>
      <c r="M632" s="34"/>
      <c r="N632" s="34"/>
      <c r="O632" s="34"/>
      <c r="P632" s="33"/>
      <c r="Q632" s="33"/>
      <c r="R632" s="33"/>
      <c r="S632" s="25"/>
      <c r="T632" s="124"/>
      <c r="U632" s="34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</row>
    <row r="633" spans="1:43" s="26" customFormat="1">
      <c r="A633" s="204"/>
      <c r="B633" s="232"/>
      <c r="C633" s="25"/>
      <c r="D633" s="25"/>
      <c r="E633" s="25"/>
      <c r="F633" s="25"/>
      <c r="G633" s="226"/>
      <c r="H633" s="226"/>
      <c r="I633" s="131"/>
      <c r="J633" s="227"/>
      <c r="K633" s="228"/>
      <c r="L633" s="34"/>
      <c r="M633" s="34"/>
      <c r="N633" s="34"/>
      <c r="O633" s="34"/>
      <c r="P633" s="33"/>
      <c r="Q633" s="33"/>
      <c r="R633" s="33"/>
      <c r="S633" s="226"/>
      <c r="T633" s="124"/>
      <c r="U633" s="34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</row>
    <row r="634" spans="1:43" s="26" customFormat="1">
      <c r="A634" s="204"/>
      <c r="B634" s="232"/>
      <c r="C634" s="25"/>
      <c r="D634" s="25"/>
      <c r="E634" s="25"/>
      <c r="F634" s="25"/>
      <c r="G634" s="226"/>
      <c r="H634" s="226"/>
      <c r="I634" s="131"/>
      <c r="J634" s="227"/>
      <c r="K634" s="228"/>
      <c r="L634" s="34"/>
      <c r="M634" s="34"/>
      <c r="N634" s="34"/>
      <c r="O634" s="34"/>
      <c r="P634" s="33"/>
      <c r="Q634" s="33"/>
      <c r="R634" s="33"/>
      <c r="S634" s="25"/>
      <c r="T634" s="124"/>
      <c r="U634" s="34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</row>
    <row r="635" spans="1:43" s="26" customFormat="1">
      <c r="A635" s="204"/>
      <c r="B635" s="232"/>
      <c r="C635" s="25"/>
      <c r="D635" s="25"/>
      <c r="E635" s="25"/>
      <c r="F635" s="25"/>
      <c r="G635" s="226"/>
      <c r="H635" s="226"/>
      <c r="I635" s="131"/>
      <c r="J635" s="227"/>
      <c r="K635" s="228"/>
      <c r="L635" s="34"/>
      <c r="M635" s="34"/>
      <c r="N635" s="34"/>
      <c r="O635" s="34"/>
      <c r="P635" s="33"/>
      <c r="Q635" s="33"/>
      <c r="R635" s="33"/>
      <c r="S635" s="25"/>
      <c r="T635" s="124"/>
      <c r="U635" s="34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</row>
    <row r="636" spans="1:43" s="26" customFormat="1">
      <c r="A636" s="204"/>
      <c r="B636" s="232"/>
      <c r="C636" s="25"/>
      <c r="D636" s="25"/>
      <c r="E636" s="25"/>
      <c r="F636" s="25"/>
      <c r="G636" s="226"/>
      <c r="H636" s="226"/>
      <c r="I636" s="131"/>
      <c r="J636" s="227"/>
      <c r="K636" s="228"/>
      <c r="L636" s="34"/>
      <c r="M636" s="34"/>
      <c r="N636" s="34"/>
      <c r="O636" s="34"/>
      <c r="P636" s="33"/>
      <c r="Q636" s="33"/>
      <c r="R636" s="33"/>
      <c r="S636" s="25"/>
      <c r="T636" s="124"/>
      <c r="U636" s="34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</row>
    <row r="637" spans="1:43" s="26" customFormat="1">
      <c r="A637" s="204"/>
      <c r="B637" s="232"/>
      <c r="C637" s="25"/>
      <c r="D637" s="25"/>
      <c r="E637" s="25"/>
      <c r="F637" s="25"/>
      <c r="G637" s="226"/>
      <c r="H637" s="226"/>
      <c r="I637" s="131"/>
      <c r="J637" s="227"/>
      <c r="K637" s="228"/>
      <c r="L637" s="34"/>
      <c r="M637" s="34"/>
      <c r="N637" s="34"/>
      <c r="O637" s="34"/>
      <c r="P637" s="33"/>
      <c r="Q637" s="33"/>
      <c r="R637" s="33"/>
      <c r="S637" s="25"/>
      <c r="T637" s="124"/>
      <c r="U637" s="34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</row>
    <row r="638" spans="1:43" s="26" customFormat="1">
      <c r="A638" s="204"/>
      <c r="B638" s="232"/>
      <c r="C638" s="25"/>
      <c r="D638" s="25"/>
      <c r="E638" s="25"/>
      <c r="F638" s="25"/>
      <c r="G638" s="226"/>
      <c r="H638" s="226"/>
      <c r="I638" s="131"/>
      <c r="J638" s="227"/>
      <c r="K638" s="228"/>
      <c r="L638" s="34"/>
      <c r="M638" s="34"/>
      <c r="N638" s="34"/>
      <c r="O638" s="34"/>
      <c r="P638" s="33"/>
      <c r="Q638" s="33"/>
      <c r="R638" s="33"/>
      <c r="S638" s="25"/>
      <c r="T638" s="124"/>
      <c r="U638" s="34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</row>
    <row r="639" spans="1:43" s="26" customFormat="1">
      <c r="A639" s="204"/>
      <c r="B639" s="232"/>
      <c r="C639" s="25"/>
      <c r="D639" s="25"/>
      <c r="E639" s="25"/>
      <c r="F639" s="25"/>
      <c r="G639" s="226"/>
      <c r="H639" s="226"/>
      <c r="I639" s="131"/>
      <c r="J639" s="227"/>
      <c r="K639" s="228"/>
      <c r="L639" s="34"/>
      <c r="M639" s="34"/>
      <c r="N639" s="34"/>
      <c r="O639" s="34"/>
      <c r="P639" s="33"/>
      <c r="Q639" s="33"/>
      <c r="R639" s="33"/>
      <c r="S639" s="25"/>
      <c r="T639" s="124"/>
      <c r="U639" s="34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</row>
    <row r="640" spans="1:43" s="26" customFormat="1">
      <c r="A640" s="204"/>
      <c r="B640" s="232"/>
      <c r="C640" s="25"/>
      <c r="D640" s="25"/>
      <c r="E640" s="25"/>
      <c r="F640" s="25"/>
      <c r="G640" s="226"/>
      <c r="H640" s="226"/>
      <c r="I640" s="131"/>
      <c r="J640" s="227"/>
      <c r="K640" s="228"/>
      <c r="L640" s="34"/>
      <c r="M640" s="34"/>
      <c r="N640" s="34"/>
      <c r="O640" s="34"/>
      <c r="P640" s="33"/>
      <c r="Q640" s="33"/>
      <c r="R640" s="33"/>
      <c r="S640" s="25"/>
      <c r="T640" s="124"/>
      <c r="U640" s="34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</row>
    <row r="641" spans="1:43" s="26" customFormat="1">
      <c r="A641" s="204"/>
      <c r="B641" s="232"/>
      <c r="C641" s="25"/>
      <c r="D641" s="25"/>
      <c r="E641" s="25"/>
      <c r="F641" s="25"/>
      <c r="G641" s="226"/>
      <c r="H641" s="226"/>
      <c r="I641" s="131"/>
      <c r="J641" s="227"/>
      <c r="K641" s="228"/>
      <c r="L641" s="34"/>
      <c r="M641" s="34"/>
      <c r="N641" s="34"/>
      <c r="O641" s="34"/>
      <c r="P641" s="33"/>
      <c r="Q641" s="33"/>
      <c r="R641" s="33"/>
      <c r="S641" s="25"/>
      <c r="T641" s="124"/>
      <c r="U641" s="34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</row>
    <row r="642" spans="1:43" s="26" customFormat="1">
      <c r="A642" s="204"/>
      <c r="B642" s="232"/>
      <c r="C642" s="25"/>
      <c r="D642" s="25"/>
      <c r="E642" s="25"/>
      <c r="F642" s="25"/>
      <c r="G642" s="226"/>
      <c r="H642" s="226"/>
      <c r="I642" s="131"/>
      <c r="J642" s="227"/>
      <c r="K642" s="228"/>
      <c r="L642" s="34"/>
      <c r="M642" s="34"/>
      <c r="N642" s="34"/>
      <c r="O642" s="34"/>
      <c r="P642" s="33"/>
      <c r="Q642" s="33"/>
      <c r="R642" s="33"/>
      <c r="S642" s="25"/>
      <c r="T642" s="124"/>
      <c r="U642" s="34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</row>
    <row r="643" spans="1:43" s="26" customFormat="1">
      <c r="A643" s="204"/>
      <c r="B643" s="232"/>
      <c r="C643" s="25"/>
      <c r="D643" s="25"/>
      <c r="E643" s="25"/>
      <c r="F643" s="25"/>
      <c r="G643" s="226"/>
      <c r="H643" s="226"/>
      <c r="I643" s="131"/>
      <c r="J643" s="227"/>
      <c r="K643" s="228"/>
      <c r="L643" s="34"/>
      <c r="M643" s="34"/>
      <c r="N643" s="34"/>
      <c r="O643" s="34"/>
      <c r="P643" s="33"/>
      <c r="Q643" s="33"/>
      <c r="R643" s="33"/>
      <c r="S643" s="25"/>
      <c r="T643" s="124"/>
      <c r="U643" s="34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</row>
    <row r="644" spans="1:43" s="26" customFormat="1">
      <c r="A644" s="204"/>
      <c r="B644" s="232"/>
      <c r="C644" s="25"/>
      <c r="D644" s="25"/>
      <c r="E644" s="25"/>
      <c r="F644" s="25"/>
      <c r="G644" s="226"/>
      <c r="H644" s="226"/>
      <c r="I644" s="131"/>
      <c r="J644" s="227"/>
      <c r="K644" s="228"/>
      <c r="L644" s="34"/>
      <c r="M644" s="34"/>
      <c r="N644" s="34"/>
      <c r="O644" s="34"/>
      <c r="P644" s="33"/>
      <c r="Q644" s="33"/>
      <c r="R644" s="33"/>
      <c r="S644" s="25"/>
      <c r="T644" s="124"/>
      <c r="U644" s="34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</row>
    <row r="645" spans="1:43" s="26" customFormat="1">
      <c r="A645" s="204"/>
      <c r="B645" s="232"/>
      <c r="C645" s="25"/>
      <c r="D645" s="25"/>
      <c r="E645" s="25"/>
      <c r="F645" s="25"/>
      <c r="G645" s="226"/>
      <c r="H645" s="226"/>
      <c r="I645" s="131"/>
      <c r="J645" s="227"/>
      <c r="K645" s="33"/>
      <c r="L645" s="34"/>
      <c r="M645" s="34"/>
      <c r="N645" s="34"/>
      <c r="O645" s="34"/>
      <c r="P645" s="33"/>
      <c r="Q645" s="33"/>
      <c r="R645" s="33"/>
      <c r="S645" s="25"/>
      <c r="T645" s="124"/>
      <c r="U645" s="34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</row>
    <row r="646" spans="1:43" s="26" customFormat="1">
      <c r="A646" s="204"/>
      <c r="B646" s="232"/>
      <c r="C646" s="25"/>
      <c r="D646" s="25"/>
      <c r="E646" s="25"/>
      <c r="F646" s="25"/>
      <c r="G646" s="226"/>
      <c r="H646" s="226"/>
      <c r="I646" s="131"/>
      <c r="J646" s="227"/>
      <c r="K646" s="228"/>
      <c r="L646" s="34"/>
      <c r="M646" s="34"/>
      <c r="N646" s="34"/>
      <c r="O646" s="34"/>
      <c r="P646" s="33"/>
      <c r="Q646" s="33"/>
      <c r="R646" s="33"/>
      <c r="S646" s="25"/>
      <c r="T646" s="124"/>
      <c r="U646" s="34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</row>
    <row r="647" spans="1:43" s="26" customFormat="1">
      <c r="A647" s="204"/>
      <c r="B647" s="232"/>
      <c r="C647" s="25"/>
      <c r="D647" s="25"/>
      <c r="E647" s="25"/>
      <c r="F647" s="25"/>
      <c r="G647" s="226"/>
      <c r="H647" s="226"/>
      <c r="I647" s="131"/>
      <c r="J647" s="227"/>
      <c r="K647" s="228"/>
      <c r="L647" s="34"/>
      <c r="M647" s="34"/>
      <c r="N647" s="34"/>
      <c r="O647" s="34"/>
      <c r="P647" s="33"/>
      <c r="Q647" s="33"/>
      <c r="R647" s="33"/>
      <c r="S647" s="25"/>
      <c r="T647" s="124"/>
      <c r="U647" s="34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</row>
    <row r="648" spans="1:43" s="26" customFormat="1">
      <c r="A648" s="204"/>
      <c r="B648" s="232"/>
      <c r="C648" s="25"/>
      <c r="D648" s="25"/>
      <c r="E648" s="25"/>
      <c r="F648" s="25"/>
      <c r="G648" s="226"/>
      <c r="H648" s="226"/>
      <c r="I648" s="131"/>
      <c r="J648" s="227"/>
      <c r="K648" s="228"/>
      <c r="L648" s="34"/>
      <c r="M648" s="34"/>
      <c r="N648" s="34"/>
      <c r="O648" s="34"/>
      <c r="P648" s="33"/>
      <c r="Q648" s="33"/>
      <c r="R648" s="33"/>
      <c r="S648" s="226"/>
      <c r="T648" s="124"/>
      <c r="U648" s="34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</row>
    <row r="649" spans="1:43" s="26" customFormat="1">
      <c r="A649" s="204"/>
      <c r="B649" s="232"/>
      <c r="C649" s="25"/>
      <c r="D649" s="25"/>
      <c r="E649" s="25"/>
      <c r="F649" s="25"/>
      <c r="G649" s="226"/>
      <c r="H649" s="226"/>
      <c r="I649" s="131"/>
      <c r="J649" s="227"/>
      <c r="K649" s="228"/>
      <c r="L649" s="34"/>
      <c r="M649" s="34"/>
      <c r="N649" s="34"/>
      <c r="O649" s="34"/>
      <c r="P649" s="33"/>
      <c r="Q649" s="33"/>
      <c r="R649" s="33"/>
      <c r="S649" s="25"/>
      <c r="T649" s="124"/>
      <c r="U649" s="34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</row>
    <row r="650" spans="1:43" s="26" customFormat="1">
      <c r="A650" s="204"/>
      <c r="B650" s="232"/>
      <c r="C650" s="25"/>
      <c r="D650" s="25"/>
      <c r="E650" s="25"/>
      <c r="F650" s="25"/>
      <c r="G650" s="226"/>
      <c r="H650" s="226"/>
      <c r="I650" s="131"/>
      <c r="J650" s="227"/>
      <c r="K650" s="228"/>
      <c r="L650" s="34"/>
      <c r="M650" s="34"/>
      <c r="N650" s="34"/>
      <c r="O650" s="34"/>
      <c r="P650" s="33"/>
      <c r="Q650" s="33"/>
      <c r="R650" s="33"/>
      <c r="S650" s="25"/>
      <c r="T650" s="124"/>
      <c r="U650" s="34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</row>
    <row r="651" spans="1:43" s="26" customFormat="1">
      <c r="A651" s="204"/>
      <c r="B651" s="232"/>
      <c r="C651" s="25"/>
      <c r="D651" s="25"/>
      <c r="E651" s="25"/>
      <c r="F651" s="25"/>
      <c r="G651" s="226"/>
      <c r="H651" s="226"/>
      <c r="I651" s="131"/>
      <c r="J651" s="227"/>
      <c r="K651" s="228"/>
      <c r="L651" s="34"/>
      <c r="M651" s="34"/>
      <c r="N651" s="34"/>
      <c r="O651" s="34"/>
      <c r="P651" s="33"/>
      <c r="Q651" s="33"/>
      <c r="R651" s="33"/>
      <c r="S651" s="25"/>
      <c r="T651" s="124"/>
      <c r="U651" s="34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</row>
    <row r="652" spans="1:43" s="26" customFormat="1">
      <c r="A652" s="204"/>
      <c r="B652" s="232"/>
      <c r="C652" s="25"/>
      <c r="D652" s="25"/>
      <c r="E652" s="25"/>
      <c r="F652" s="25"/>
      <c r="G652" s="226"/>
      <c r="H652" s="226"/>
      <c r="I652" s="131"/>
      <c r="J652" s="227"/>
      <c r="K652" s="228"/>
      <c r="L652" s="34"/>
      <c r="M652" s="34"/>
      <c r="N652" s="34"/>
      <c r="O652" s="34"/>
      <c r="P652" s="33"/>
      <c r="Q652" s="33"/>
      <c r="R652" s="33"/>
      <c r="S652" s="25"/>
      <c r="T652" s="124"/>
      <c r="U652" s="34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</row>
    <row r="653" spans="1:43" s="26" customFormat="1">
      <c r="A653" s="204"/>
      <c r="B653" s="232"/>
      <c r="C653" s="25"/>
      <c r="D653" s="25"/>
      <c r="E653" s="25"/>
      <c r="F653" s="25"/>
      <c r="G653" s="226"/>
      <c r="H653" s="226"/>
      <c r="I653" s="131"/>
      <c r="J653" s="227"/>
      <c r="K653" s="228"/>
      <c r="L653" s="34"/>
      <c r="M653" s="34"/>
      <c r="N653" s="34"/>
      <c r="O653" s="34"/>
      <c r="P653" s="33"/>
      <c r="Q653" s="33"/>
      <c r="R653" s="33"/>
      <c r="S653" s="25"/>
      <c r="T653" s="124"/>
      <c r="U653" s="34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</row>
    <row r="654" spans="1:43" s="26" customFormat="1">
      <c r="A654" s="204"/>
      <c r="B654" s="232"/>
      <c r="C654" s="25"/>
      <c r="D654" s="25"/>
      <c r="E654" s="25"/>
      <c r="F654" s="25"/>
      <c r="G654" s="226"/>
      <c r="H654" s="226"/>
      <c r="I654" s="131"/>
      <c r="J654" s="227"/>
      <c r="K654" s="228"/>
      <c r="L654" s="34"/>
      <c r="M654" s="34"/>
      <c r="N654" s="34"/>
      <c r="O654" s="34"/>
      <c r="P654" s="33"/>
      <c r="Q654" s="33"/>
      <c r="R654" s="33"/>
      <c r="S654" s="25"/>
      <c r="T654" s="124"/>
      <c r="U654" s="34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</row>
    <row r="655" spans="1:43" s="26" customFormat="1">
      <c r="A655" s="204"/>
      <c r="B655" s="232"/>
      <c r="C655" s="25"/>
      <c r="D655" s="25"/>
      <c r="E655" s="25"/>
      <c r="F655" s="25"/>
      <c r="G655" s="226"/>
      <c r="H655" s="226"/>
      <c r="I655" s="131"/>
      <c r="J655" s="227"/>
      <c r="K655" s="228"/>
      <c r="L655" s="34"/>
      <c r="M655" s="34"/>
      <c r="N655" s="34"/>
      <c r="O655" s="34"/>
      <c r="P655" s="33"/>
      <c r="Q655" s="33"/>
      <c r="R655" s="33"/>
      <c r="S655" s="25"/>
      <c r="T655" s="124"/>
      <c r="U655" s="34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</row>
    <row r="656" spans="1:43" s="26" customFormat="1">
      <c r="A656" s="204"/>
      <c r="B656" s="232"/>
      <c r="C656" s="25"/>
      <c r="D656" s="25"/>
      <c r="E656" s="25"/>
      <c r="F656" s="25"/>
      <c r="G656" s="226"/>
      <c r="H656" s="226"/>
      <c r="I656" s="131"/>
      <c r="J656" s="227"/>
      <c r="K656" s="228"/>
      <c r="L656" s="34"/>
      <c r="M656" s="34"/>
      <c r="N656" s="34"/>
      <c r="O656" s="34"/>
      <c r="P656" s="33"/>
      <c r="Q656" s="33"/>
      <c r="R656" s="33"/>
      <c r="S656" s="25"/>
      <c r="T656" s="124"/>
      <c r="U656" s="34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</row>
    <row r="657" spans="1:43" s="26" customFormat="1">
      <c r="A657" s="204"/>
      <c r="B657" s="232"/>
      <c r="C657" s="25"/>
      <c r="D657" s="25"/>
      <c r="E657" s="25"/>
      <c r="F657" s="25"/>
      <c r="G657" s="226"/>
      <c r="H657" s="226"/>
      <c r="I657" s="131"/>
      <c r="J657" s="227"/>
      <c r="K657" s="228"/>
      <c r="L657" s="34"/>
      <c r="M657" s="34"/>
      <c r="N657" s="34"/>
      <c r="O657" s="34"/>
      <c r="P657" s="33"/>
      <c r="Q657" s="33"/>
      <c r="R657" s="33"/>
      <c r="S657" s="25"/>
      <c r="T657" s="124"/>
      <c r="U657" s="34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</row>
    <row r="658" spans="1:43" s="26" customFormat="1">
      <c r="A658" s="204"/>
      <c r="B658" s="232"/>
      <c r="C658" s="25"/>
      <c r="D658" s="25"/>
      <c r="E658" s="25"/>
      <c r="F658" s="25"/>
      <c r="G658" s="226"/>
      <c r="H658" s="226"/>
      <c r="I658" s="131"/>
      <c r="J658" s="227"/>
      <c r="K658" s="228"/>
      <c r="L658" s="34"/>
      <c r="M658" s="34"/>
      <c r="N658" s="34"/>
      <c r="O658" s="34"/>
      <c r="P658" s="33"/>
      <c r="Q658" s="33"/>
      <c r="R658" s="33"/>
      <c r="S658" s="25"/>
      <c r="T658" s="124"/>
      <c r="U658" s="34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</row>
    <row r="659" spans="1:43" s="26" customFormat="1">
      <c r="A659" s="204"/>
      <c r="B659" s="232"/>
      <c r="C659" s="25"/>
      <c r="D659" s="25"/>
      <c r="E659" s="25"/>
      <c r="F659" s="25"/>
      <c r="G659" s="226"/>
      <c r="H659" s="226"/>
      <c r="I659" s="131"/>
      <c r="J659" s="227"/>
      <c r="K659" s="228"/>
      <c r="L659" s="34"/>
      <c r="M659" s="34"/>
      <c r="N659" s="34"/>
      <c r="O659" s="34"/>
      <c r="P659" s="33"/>
      <c r="Q659" s="33"/>
      <c r="R659" s="33"/>
      <c r="S659" s="25"/>
      <c r="T659" s="124"/>
      <c r="U659" s="34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</row>
    <row r="660" spans="1:43" s="26" customFormat="1">
      <c r="A660" s="204"/>
      <c r="B660" s="232"/>
      <c r="C660" s="25"/>
      <c r="D660" s="25"/>
      <c r="E660" s="25"/>
      <c r="F660" s="25"/>
      <c r="G660" s="226"/>
      <c r="H660" s="226"/>
      <c r="I660" s="131"/>
      <c r="J660" s="227"/>
      <c r="K660" s="33"/>
      <c r="L660" s="34"/>
      <c r="M660" s="34"/>
      <c r="N660" s="34"/>
      <c r="O660" s="34"/>
      <c r="P660" s="33"/>
      <c r="Q660" s="33"/>
      <c r="R660" s="33"/>
      <c r="S660" s="25"/>
      <c r="T660" s="124"/>
      <c r="U660" s="34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</row>
    <row r="661" spans="1:43" s="26" customFormat="1">
      <c r="A661" s="204"/>
      <c r="B661" s="232"/>
      <c r="C661" s="25"/>
      <c r="D661" s="25"/>
      <c r="E661" s="25"/>
      <c r="F661" s="25"/>
      <c r="G661" s="226"/>
      <c r="H661" s="226"/>
      <c r="I661" s="131"/>
      <c r="J661" s="227"/>
      <c r="K661" s="228"/>
      <c r="L661" s="34"/>
      <c r="M661" s="34"/>
      <c r="N661" s="34"/>
      <c r="O661" s="34"/>
      <c r="P661" s="33"/>
      <c r="Q661" s="33"/>
      <c r="R661" s="33"/>
      <c r="S661" s="25"/>
      <c r="T661" s="124"/>
      <c r="U661" s="34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</row>
    <row r="662" spans="1:43" s="26" customFormat="1">
      <c r="A662" s="204"/>
      <c r="B662" s="232"/>
      <c r="C662" s="25"/>
      <c r="D662" s="25"/>
      <c r="E662" s="25"/>
      <c r="F662" s="25"/>
      <c r="G662" s="226"/>
      <c r="H662" s="226"/>
      <c r="I662" s="131"/>
      <c r="J662" s="227"/>
      <c r="K662" s="228"/>
      <c r="L662" s="34"/>
      <c r="M662" s="34"/>
      <c r="N662" s="34"/>
      <c r="O662" s="34"/>
      <c r="P662" s="33"/>
      <c r="Q662" s="33"/>
      <c r="R662" s="33"/>
      <c r="S662" s="25"/>
      <c r="T662" s="124"/>
      <c r="U662" s="34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</row>
    <row r="663" spans="1:43" s="26" customFormat="1">
      <c r="A663" s="204"/>
      <c r="B663" s="232"/>
      <c r="C663" s="25"/>
      <c r="D663" s="25"/>
      <c r="E663" s="25"/>
      <c r="F663" s="25"/>
      <c r="G663" s="226"/>
      <c r="H663" s="226"/>
      <c r="I663" s="131"/>
      <c r="J663" s="227"/>
      <c r="K663" s="228"/>
      <c r="L663" s="34"/>
      <c r="M663" s="34"/>
      <c r="N663" s="34"/>
      <c r="O663" s="34"/>
      <c r="P663" s="33"/>
      <c r="Q663" s="33"/>
      <c r="R663" s="33"/>
      <c r="S663" s="226"/>
      <c r="T663" s="124"/>
      <c r="U663" s="34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</row>
    <row r="664" spans="1:43" s="26" customFormat="1">
      <c r="A664" s="204"/>
      <c r="B664" s="232"/>
      <c r="C664" s="25"/>
      <c r="D664" s="25"/>
      <c r="E664" s="25"/>
      <c r="F664" s="25"/>
      <c r="G664" s="226"/>
      <c r="H664" s="226"/>
      <c r="I664" s="131"/>
      <c r="J664" s="227"/>
      <c r="K664" s="228"/>
      <c r="L664" s="34"/>
      <c r="M664" s="34"/>
      <c r="N664" s="34"/>
      <c r="O664" s="34"/>
      <c r="P664" s="33"/>
      <c r="Q664" s="33"/>
      <c r="R664" s="33"/>
      <c r="S664" s="25"/>
      <c r="T664" s="124"/>
      <c r="U664" s="34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</row>
    <row r="665" spans="1:43" s="26" customFormat="1">
      <c r="A665" s="204"/>
      <c r="B665" s="232"/>
      <c r="C665" s="25"/>
      <c r="D665" s="25"/>
      <c r="E665" s="25"/>
      <c r="F665" s="25"/>
      <c r="G665" s="226"/>
      <c r="H665" s="226"/>
      <c r="I665" s="131"/>
      <c r="J665" s="227"/>
      <c r="K665" s="228"/>
      <c r="L665" s="34"/>
      <c r="M665" s="34"/>
      <c r="N665" s="34"/>
      <c r="O665" s="34"/>
      <c r="P665" s="33"/>
      <c r="Q665" s="33"/>
      <c r="R665" s="33"/>
      <c r="S665" s="25"/>
      <c r="T665" s="124"/>
      <c r="U665" s="34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</row>
    <row r="666" spans="1:43" s="26" customFormat="1">
      <c r="A666" s="204"/>
      <c r="B666" s="232"/>
      <c r="C666" s="25"/>
      <c r="D666" s="25"/>
      <c r="E666" s="25"/>
      <c r="F666" s="25"/>
      <c r="G666" s="226"/>
      <c r="H666" s="226"/>
      <c r="I666" s="131"/>
      <c r="J666" s="227"/>
      <c r="K666" s="228"/>
      <c r="L666" s="34"/>
      <c r="M666" s="34"/>
      <c r="N666" s="34"/>
      <c r="O666" s="34"/>
      <c r="P666" s="33"/>
      <c r="Q666" s="33"/>
      <c r="R666" s="33"/>
      <c r="S666" s="25"/>
      <c r="T666" s="124"/>
      <c r="U666" s="34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</row>
    <row r="667" spans="1:43" s="26" customFormat="1">
      <c r="A667" s="204"/>
      <c r="B667" s="232"/>
      <c r="C667" s="25"/>
      <c r="D667" s="25"/>
      <c r="E667" s="25"/>
      <c r="F667" s="25"/>
      <c r="G667" s="226"/>
      <c r="H667" s="226"/>
      <c r="I667" s="131"/>
      <c r="J667" s="227"/>
      <c r="K667" s="228"/>
      <c r="L667" s="34"/>
      <c r="M667" s="34"/>
      <c r="N667" s="34"/>
      <c r="O667" s="34"/>
      <c r="P667" s="33"/>
      <c r="Q667" s="33"/>
      <c r="R667" s="33"/>
      <c r="S667" s="25"/>
      <c r="T667" s="124"/>
      <c r="U667" s="34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</row>
    <row r="668" spans="1:43" s="26" customFormat="1">
      <c r="A668" s="204"/>
      <c r="B668" s="232"/>
      <c r="C668" s="25"/>
      <c r="D668" s="25"/>
      <c r="E668" s="25"/>
      <c r="F668" s="25"/>
      <c r="G668" s="226"/>
      <c r="H668" s="226"/>
      <c r="I668" s="131"/>
      <c r="J668" s="227"/>
      <c r="K668" s="228"/>
      <c r="L668" s="34"/>
      <c r="M668" s="34"/>
      <c r="N668" s="34"/>
      <c r="O668" s="34"/>
      <c r="P668" s="33"/>
      <c r="Q668" s="33"/>
      <c r="R668" s="33"/>
      <c r="S668" s="25"/>
      <c r="T668" s="124"/>
      <c r="U668" s="34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</row>
    <row r="669" spans="1:43" s="26" customFormat="1">
      <c r="A669" s="204"/>
      <c r="B669" s="232"/>
      <c r="C669" s="25"/>
      <c r="D669" s="25"/>
      <c r="E669" s="25"/>
      <c r="F669" s="25"/>
      <c r="G669" s="226"/>
      <c r="H669" s="226"/>
      <c r="I669" s="131"/>
      <c r="J669" s="227"/>
      <c r="K669" s="228"/>
      <c r="L669" s="34"/>
      <c r="M669" s="34"/>
      <c r="N669" s="34"/>
      <c r="O669" s="34"/>
      <c r="P669" s="33"/>
      <c r="Q669" s="33"/>
      <c r="R669" s="33"/>
      <c r="S669" s="25"/>
      <c r="T669" s="124"/>
      <c r="U669" s="34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</row>
    <row r="670" spans="1:43" s="26" customFormat="1">
      <c r="A670" s="204"/>
      <c r="B670" s="232"/>
      <c r="C670" s="25"/>
      <c r="D670" s="25"/>
      <c r="E670" s="25"/>
      <c r="F670" s="25"/>
      <c r="G670" s="226"/>
      <c r="H670" s="226"/>
      <c r="I670" s="131"/>
      <c r="J670" s="227"/>
      <c r="K670" s="228"/>
      <c r="L670" s="34"/>
      <c r="M670" s="34"/>
      <c r="N670" s="34"/>
      <c r="O670" s="34"/>
      <c r="P670" s="33"/>
      <c r="Q670" s="33"/>
      <c r="R670" s="33"/>
      <c r="S670" s="25"/>
      <c r="T670" s="124"/>
      <c r="U670" s="34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</row>
    <row r="671" spans="1:43" s="26" customFormat="1">
      <c r="A671" s="204"/>
      <c r="B671" s="232"/>
      <c r="C671" s="25"/>
      <c r="D671" s="25"/>
      <c r="E671" s="25"/>
      <c r="F671" s="25"/>
      <c r="G671" s="226"/>
      <c r="H671" s="226"/>
      <c r="I671" s="131"/>
      <c r="J671" s="227"/>
      <c r="K671" s="228"/>
      <c r="L671" s="34"/>
      <c r="M671" s="34"/>
      <c r="N671" s="34"/>
      <c r="O671" s="34"/>
      <c r="P671" s="33"/>
      <c r="Q671" s="33"/>
      <c r="R671" s="33"/>
      <c r="S671" s="25"/>
      <c r="T671" s="124"/>
      <c r="U671" s="34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</row>
    <row r="672" spans="1:43" s="26" customFormat="1">
      <c r="A672" s="204"/>
      <c r="B672" s="232"/>
      <c r="C672" s="25"/>
      <c r="D672" s="25"/>
      <c r="E672" s="25"/>
      <c r="F672" s="25"/>
      <c r="G672" s="226"/>
      <c r="H672" s="226"/>
      <c r="I672" s="131"/>
      <c r="J672" s="227"/>
      <c r="K672" s="228"/>
      <c r="L672" s="34"/>
      <c r="M672" s="34"/>
      <c r="N672" s="34"/>
      <c r="O672" s="34"/>
      <c r="P672" s="33"/>
      <c r="Q672" s="33"/>
      <c r="R672" s="33"/>
      <c r="S672" s="25"/>
      <c r="T672" s="124"/>
      <c r="U672" s="34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</row>
    <row r="673" spans="1:43" s="26" customFormat="1">
      <c r="A673" s="204"/>
      <c r="B673" s="232"/>
      <c r="C673" s="25"/>
      <c r="D673" s="25"/>
      <c r="E673" s="25"/>
      <c r="F673" s="25"/>
      <c r="G673" s="226"/>
      <c r="H673" s="226"/>
      <c r="I673" s="131"/>
      <c r="J673" s="227"/>
      <c r="K673" s="228"/>
      <c r="L673" s="34"/>
      <c r="M673" s="34"/>
      <c r="N673" s="34"/>
      <c r="O673" s="34"/>
      <c r="P673" s="33"/>
      <c r="Q673" s="33"/>
      <c r="R673" s="33"/>
      <c r="S673" s="25"/>
      <c r="T673" s="124"/>
      <c r="U673" s="34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</row>
    <row r="674" spans="1:43" s="26" customFormat="1">
      <c r="A674" s="204"/>
      <c r="B674" s="232"/>
      <c r="C674" s="25"/>
      <c r="D674" s="25"/>
      <c r="E674" s="25"/>
      <c r="F674" s="25"/>
      <c r="G674" s="226"/>
      <c r="H674" s="226"/>
      <c r="I674" s="131"/>
      <c r="J674" s="227"/>
      <c r="K674" s="228"/>
      <c r="L674" s="34"/>
      <c r="M674" s="34"/>
      <c r="N674" s="34"/>
      <c r="O674" s="34"/>
      <c r="P674" s="33"/>
      <c r="Q674" s="33"/>
      <c r="R674" s="33"/>
      <c r="S674" s="25"/>
      <c r="T674" s="124"/>
      <c r="U674" s="34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</row>
    <row r="675" spans="1:43" s="26" customFormat="1">
      <c r="A675" s="204"/>
      <c r="B675" s="232"/>
      <c r="C675" s="25"/>
      <c r="D675" s="25"/>
      <c r="E675" s="25"/>
      <c r="F675" s="25"/>
      <c r="G675" s="226"/>
      <c r="H675" s="226"/>
      <c r="I675" s="131"/>
      <c r="J675" s="227"/>
      <c r="K675" s="33"/>
      <c r="L675" s="34"/>
      <c r="M675" s="34"/>
      <c r="N675" s="34"/>
      <c r="O675" s="34"/>
      <c r="P675" s="33"/>
      <c r="Q675" s="33"/>
      <c r="R675" s="33"/>
      <c r="S675" s="25"/>
      <c r="T675" s="124"/>
      <c r="U675" s="34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</row>
    <row r="676" spans="1:43" s="26" customFormat="1">
      <c r="A676" s="204"/>
      <c r="B676" s="232"/>
      <c r="C676" s="25"/>
      <c r="D676" s="25"/>
      <c r="E676" s="25"/>
      <c r="F676" s="25"/>
      <c r="G676" s="226"/>
      <c r="H676" s="226"/>
      <c r="I676" s="131"/>
      <c r="J676" s="227"/>
      <c r="K676" s="228"/>
      <c r="L676" s="34"/>
      <c r="M676" s="34"/>
      <c r="N676" s="34"/>
      <c r="O676" s="34"/>
      <c r="P676" s="33"/>
      <c r="Q676" s="33"/>
      <c r="R676" s="33"/>
      <c r="S676" s="25"/>
      <c r="T676" s="124"/>
      <c r="U676" s="34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</row>
    <row r="677" spans="1:43" s="26" customFormat="1">
      <c r="A677" s="204"/>
      <c r="B677" s="232"/>
      <c r="C677" s="25"/>
      <c r="D677" s="25"/>
      <c r="E677" s="25"/>
      <c r="F677" s="25"/>
      <c r="G677" s="226"/>
      <c r="H677" s="226"/>
      <c r="I677" s="131"/>
      <c r="J677" s="227"/>
      <c r="K677" s="228"/>
      <c r="L677" s="34"/>
      <c r="M677" s="34"/>
      <c r="N677" s="34"/>
      <c r="O677" s="34"/>
      <c r="P677" s="33"/>
      <c r="Q677" s="33"/>
      <c r="R677" s="33"/>
      <c r="S677" s="25"/>
      <c r="T677" s="124"/>
      <c r="U677" s="34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</row>
    <row r="678" spans="1:43" s="26" customFormat="1">
      <c r="A678" s="204"/>
      <c r="B678" s="232"/>
      <c r="C678" s="25"/>
      <c r="D678" s="25"/>
      <c r="E678" s="25"/>
      <c r="F678" s="25"/>
      <c r="G678" s="226"/>
      <c r="H678" s="226"/>
      <c r="I678" s="131"/>
      <c r="J678" s="227"/>
      <c r="K678" s="228"/>
      <c r="L678" s="34"/>
      <c r="M678" s="34"/>
      <c r="N678" s="34"/>
      <c r="O678" s="34"/>
      <c r="P678" s="33"/>
      <c r="Q678" s="33"/>
      <c r="R678" s="33"/>
      <c r="S678" s="226"/>
      <c r="T678" s="124"/>
      <c r="U678" s="34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</row>
    <row r="679" spans="1:43" s="26" customFormat="1">
      <c r="A679" s="204"/>
      <c r="B679" s="232"/>
      <c r="C679" s="229"/>
      <c r="D679" s="25"/>
      <c r="E679" s="25"/>
      <c r="F679" s="25"/>
      <c r="G679" s="226"/>
      <c r="H679" s="226"/>
      <c r="I679" s="131"/>
      <c r="J679" s="227"/>
      <c r="K679" s="228"/>
      <c r="L679" s="34"/>
      <c r="M679" s="34"/>
      <c r="N679" s="34"/>
      <c r="O679" s="34"/>
      <c r="P679" s="33"/>
      <c r="Q679" s="33"/>
      <c r="R679" s="33"/>
      <c r="S679" s="25"/>
      <c r="T679" s="124"/>
      <c r="U679" s="34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</row>
    <row r="680" spans="1:43" s="26" customFormat="1">
      <c r="A680" s="204"/>
      <c r="B680" s="232"/>
      <c r="C680" s="25"/>
      <c r="D680" s="25"/>
      <c r="E680" s="25"/>
      <c r="F680" s="25"/>
      <c r="G680" s="226"/>
      <c r="H680" s="226"/>
      <c r="I680" s="131"/>
      <c r="J680" s="227"/>
      <c r="K680" s="228"/>
      <c r="L680" s="34"/>
      <c r="M680" s="34"/>
      <c r="N680" s="34"/>
      <c r="O680" s="34"/>
      <c r="P680" s="33"/>
      <c r="Q680" s="33"/>
      <c r="R680" s="33"/>
      <c r="S680" s="25"/>
      <c r="T680" s="124"/>
      <c r="U680" s="34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</row>
    <row r="681" spans="1:43" s="26" customFormat="1">
      <c r="A681" s="204"/>
      <c r="B681" s="232"/>
      <c r="C681" s="25"/>
      <c r="D681" s="25"/>
      <c r="E681" s="25"/>
      <c r="F681" s="25"/>
      <c r="G681" s="226"/>
      <c r="H681" s="226"/>
      <c r="I681" s="131"/>
      <c r="J681" s="227"/>
      <c r="K681" s="228"/>
      <c r="L681" s="34"/>
      <c r="M681" s="34"/>
      <c r="N681" s="34"/>
      <c r="O681" s="34"/>
      <c r="P681" s="33"/>
      <c r="Q681" s="33"/>
      <c r="R681" s="33"/>
      <c r="S681" s="25"/>
      <c r="T681" s="124"/>
      <c r="U681" s="34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</row>
    <row r="682" spans="1:43" s="26" customFormat="1">
      <c r="A682" s="204"/>
      <c r="B682" s="232"/>
      <c r="C682" s="25"/>
      <c r="D682" s="25"/>
      <c r="E682" s="25"/>
      <c r="F682" s="25"/>
      <c r="G682" s="226"/>
      <c r="H682" s="226"/>
      <c r="I682" s="131"/>
      <c r="J682" s="227"/>
      <c r="K682" s="228"/>
      <c r="L682" s="34"/>
      <c r="M682" s="34"/>
      <c r="N682" s="34"/>
      <c r="O682" s="34"/>
      <c r="P682" s="33"/>
      <c r="Q682" s="33"/>
      <c r="R682" s="33"/>
      <c r="S682" s="25"/>
      <c r="T682" s="124"/>
      <c r="U682" s="34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</row>
    <row r="683" spans="1:43" s="26" customFormat="1">
      <c r="A683" s="204"/>
      <c r="B683" s="232"/>
      <c r="C683" s="25"/>
      <c r="D683" s="25"/>
      <c r="E683" s="25"/>
      <c r="F683" s="25"/>
      <c r="G683" s="226"/>
      <c r="H683" s="226"/>
      <c r="I683" s="131"/>
      <c r="J683" s="227"/>
      <c r="K683" s="228"/>
      <c r="L683" s="34"/>
      <c r="M683" s="34"/>
      <c r="N683" s="34"/>
      <c r="O683" s="34"/>
      <c r="P683" s="33"/>
      <c r="Q683" s="33"/>
      <c r="R683" s="33"/>
      <c r="S683" s="25"/>
      <c r="T683" s="124"/>
      <c r="U683" s="34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</row>
    <row r="684" spans="1:43" s="26" customFormat="1">
      <c r="A684" s="204"/>
      <c r="B684" s="232"/>
      <c r="C684" s="25"/>
      <c r="D684" s="25"/>
      <c r="E684" s="25"/>
      <c r="F684" s="25"/>
      <c r="G684" s="226"/>
      <c r="H684" s="226"/>
      <c r="I684" s="131"/>
      <c r="J684" s="227"/>
      <c r="K684" s="228"/>
      <c r="L684" s="34"/>
      <c r="M684" s="34"/>
      <c r="N684" s="34"/>
      <c r="O684" s="34"/>
      <c r="P684" s="33"/>
      <c r="Q684" s="33"/>
      <c r="R684" s="33"/>
      <c r="S684" s="25"/>
      <c r="T684" s="124"/>
      <c r="U684" s="34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</row>
    <row r="685" spans="1:43" s="26" customFormat="1">
      <c r="A685" s="204"/>
      <c r="B685" s="232"/>
      <c r="C685" s="25"/>
      <c r="D685" s="25"/>
      <c r="E685" s="25"/>
      <c r="F685" s="25"/>
      <c r="G685" s="226"/>
      <c r="H685" s="226"/>
      <c r="I685" s="131"/>
      <c r="J685" s="227"/>
      <c r="K685" s="228"/>
      <c r="L685" s="34"/>
      <c r="M685" s="34"/>
      <c r="N685" s="34"/>
      <c r="O685" s="34"/>
      <c r="P685" s="33"/>
      <c r="Q685" s="33"/>
      <c r="R685" s="33"/>
      <c r="S685" s="25"/>
      <c r="T685" s="124"/>
      <c r="U685" s="34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</row>
    <row r="686" spans="1:43" s="26" customFormat="1">
      <c r="A686" s="204"/>
      <c r="B686" s="232"/>
      <c r="C686" s="25"/>
      <c r="D686" s="25"/>
      <c r="E686" s="25"/>
      <c r="F686" s="25"/>
      <c r="G686" s="226"/>
      <c r="H686" s="226"/>
      <c r="I686" s="131"/>
      <c r="J686" s="227"/>
      <c r="K686" s="228"/>
      <c r="L686" s="34"/>
      <c r="M686" s="34"/>
      <c r="N686" s="34"/>
      <c r="O686" s="34"/>
      <c r="P686" s="33"/>
      <c r="Q686" s="33"/>
      <c r="R686" s="33"/>
      <c r="S686" s="25"/>
      <c r="T686" s="124"/>
      <c r="U686" s="34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</row>
    <row r="687" spans="1:43" s="26" customFormat="1">
      <c r="A687" s="204"/>
      <c r="B687" s="232"/>
      <c r="C687" s="25"/>
      <c r="D687" s="25"/>
      <c r="E687" s="25"/>
      <c r="F687" s="25"/>
      <c r="G687" s="226"/>
      <c r="H687" s="226"/>
      <c r="I687" s="131"/>
      <c r="J687" s="227"/>
      <c r="K687" s="228"/>
      <c r="L687" s="34"/>
      <c r="M687" s="34"/>
      <c r="N687" s="34"/>
      <c r="O687" s="34"/>
      <c r="P687" s="33"/>
      <c r="Q687" s="33"/>
      <c r="R687" s="33"/>
      <c r="S687" s="25"/>
      <c r="T687" s="124"/>
      <c r="U687" s="34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</row>
    <row r="688" spans="1:43" s="26" customFormat="1">
      <c r="A688" s="204"/>
      <c r="B688" s="232"/>
      <c r="C688" s="25"/>
      <c r="D688" s="25"/>
      <c r="E688" s="25"/>
      <c r="F688" s="25"/>
      <c r="G688" s="226"/>
      <c r="H688" s="226"/>
      <c r="I688" s="131"/>
      <c r="J688" s="227"/>
      <c r="K688" s="228"/>
      <c r="L688" s="34"/>
      <c r="M688" s="34"/>
      <c r="N688" s="34"/>
      <c r="O688" s="34"/>
      <c r="P688" s="33"/>
      <c r="Q688" s="33"/>
      <c r="R688" s="33"/>
      <c r="S688" s="25"/>
      <c r="T688" s="124"/>
      <c r="U688" s="34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</row>
    <row r="689" spans="1:43" s="26" customFormat="1">
      <c r="A689" s="204"/>
      <c r="B689" s="232"/>
      <c r="C689" s="25"/>
      <c r="D689" s="25"/>
      <c r="E689" s="25"/>
      <c r="F689" s="25"/>
      <c r="G689" s="226"/>
      <c r="H689" s="226"/>
      <c r="I689" s="131"/>
      <c r="J689" s="227"/>
      <c r="K689" s="228"/>
      <c r="L689" s="34"/>
      <c r="M689" s="34"/>
      <c r="N689" s="34"/>
      <c r="O689" s="34"/>
      <c r="P689" s="33"/>
      <c r="Q689" s="33"/>
      <c r="R689" s="33"/>
      <c r="S689" s="25"/>
      <c r="T689" s="124"/>
      <c r="U689" s="34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</row>
    <row r="690" spans="1:43" s="26" customFormat="1">
      <c r="A690" s="204"/>
      <c r="B690" s="232"/>
      <c r="C690" s="25"/>
      <c r="D690" s="25"/>
      <c r="E690" s="25"/>
      <c r="F690" s="25"/>
      <c r="G690" s="226"/>
      <c r="H690" s="226"/>
      <c r="I690" s="131"/>
      <c r="J690" s="227"/>
      <c r="K690" s="33"/>
      <c r="L690" s="34"/>
      <c r="M690" s="34"/>
      <c r="N690" s="34"/>
      <c r="O690" s="34"/>
      <c r="P690" s="33"/>
      <c r="Q690" s="33"/>
      <c r="R690" s="33"/>
      <c r="S690" s="25"/>
      <c r="T690" s="124"/>
      <c r="U690" s="34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</row>
    <row r="691" spans="1:43" s="26" customFormat="1">
      <c r="A691" s="204"/>
      <c r="B691" s="232"/>
      <c r="C691" s="25"/>
      <c r="D691" s="25"/>
      <c r="E691" s="25"/>
      <c r="F691" s="25"/>
      <c r="G691" s="226"/>
      <c r="H691" s="226"/>
      <c r="I691" s="131"/>
      <c r="J691" s="227"/>
      <c r="K691" s="228"/>
      <c r="L691" s="34"/>
      <c r="M691" s="34"/>
      <c r="N691" s="34"/>
      <c r="O691" s="34"/>
      <c r="P691" s="33"/>
      <c r="Q691" s="33"/>
      <c r="R691" s="33"/>
      <c r="S691" s="25"/>
      <c r="T691" s="124"/>
      <c r="U691" s="34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</row>
    <row r="692" spans="1:43" s="26" customFormat="1">
      <c r="A692" s="204"/>
      <c r="B692" s="232"/>
      <c r="C692" s="25"/>
      <c r="D692" s="25"/>
      <c r="E692" s="25"/>
      <c r="F692" s="25"/>
      <c r="G692" s="226"/>
      <c r="H692" s="226"/>
      <c r="I692" s="131"/>
      <c r="J692" s="227"/>
      <c r="K692" s="228"/>
      <c r="L692" s="34"/>
      <c r="M692" s="34"/>
      <c r="N692" s="34"/>
      <c r="O692" s="34"/>
      <c r="P692" s="33"/>
      <c r="Q692" s="33"/>
      <c r="R692" s="33"/>
      <c r="S692" s="25"/>
      <c r="T692" s="124"/>
      <c r="U692" s="34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</row>
    <row r="693" spans="1:43" s="26" customFormat="1">
      <c r="A693" s="204"/>
      <c r="B693" s="232"/>
      <c r="C693" s="25"/>
      <c r="D693" s="25"/>
      <c r="E693" s="25"/>
      <c r="F693" s="25"/>
      <c r="G693" s="226"/>
      <c r="H693" s="226"/>
      <c r="I693" s="131"/>
      <c r="J693" s="227"/>
      <c r="K693" s="228"/>
      <c r="L693" s="34"/>
      <c r="M693" s="34"/>
      <c r="N693" s="34"/>
      <c r="O693" s="34"/>
      <c r="P693" s="33"/>
      <c r="Q693" s="33"/>
      <c r="R693" s="33"/>
      <c r="S693" s="226"/>
      <c r="T693" s="124"/>
      <c r="U693" s="34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</row>
    <row r="694" spans="1:43" s="26" customFormat="1">
      <c r="A694" s="204"/>
      <c r="B694" s="232"/>
      <c r="C694" s="230"/>
      <c r="D694" s="25"/>
      <c r="E694" s="25"/>
      <c r="F694" s="25"/>
      <c r="G694" s="226"/>
      <c r="H694" s="226"/>
      <c r="I694" s="131"/>
      <c r="J694" s="227"/>
      <c r="K694" s="228"/>
      <c r="L694" s="34"/>
      <c r="M694" s="34"/>
      <c r="N694" s="34"/>
      <c r="O694" s="34"/>
      <c r="P694" s="33"/>
      <c r="Q694" s="33"/>
      <c r="R694" s="33"/>
      <c r="S694" s="25"/>
      <c r="T694" s="124"/>
      <c r="U694" s="34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</row>
    <row r="695" spans="1:43" s="26" customFormat="1">
      <c r="A695" s="204"/>
      <c r="B695" s="232"/>
      <c r="C695" s="25"/>
      <c r="D695" s="25"/>
      <c r="E695" s="25"/>
      <c r="F695" s="25"/>
      <c r="G695" s="226"/>
      <c r="H695" s="226"/>
      <c r="I695" s="131"/>
      <c r="J695" s="227"/>
      <c r="K695" s="228"/>
      <c r="L695" s="34"/>
      <c r="M695" s="34"/>
      <c r="N695" s="34"/>
      <c r="O695" s="34"/>
      <c r="P695" s="33"/>
      <c r="Q695" s="33"/>
      <c r="R695" s="33"/>
      <c r="S695" s="25"/>
      <c r="T695" s="124"/>
      <c r="U695" s="34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</row>
    <row r="696" spans="1:43" s="26" customFormat="1">
      <c r="A696" s="204"/>
      <c r="B696" s="232"/>
      <c r="C696" s="25"/>
      <c r="D696" s="25"/>
      <c r="E696" s="25"/>
      <c r="F696" s="25"/>
      <c r="G696" s="226"/>
      <c r="H696" s="226"/>
      <c r="I696" s="131"/>
      <c r="J696" s="227"/>
      <c r="K696" s="228"/>
      <c r="L696" s="34"/>
      <c r="M696" s="34"/>
      <c r="N696" s="34"/>
      <c r="O696" s="34"/>
      <c r="P696" s="33"/>
      <c r="Q696" s="33"/>
      <c r="R696" s="33"/>
      <c r="S696" s="25"/>
      <c r="T696" s="124"/>
      <c r="U696" s="34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</row>
    <row r="697" spans="1:43" s="26" customFormat="1">
      <c r="A697" s="204"/>
      <c r="B697" s="232"/>
      <c r="C697" s="25"/>
      <c r="D697" s="25"/>
      <c r="E697" s="25"/>
      <c r="F697" s="25"/>
      <c r="G697" s="226"/>
      <c r="H697" s="226"/>
      <c r="I697" s="131"/>
      <c r="J697" s="227"/>
      <c r="K697" s="228"/>
      <c r="L697" s="34"/>
      <c r="M697" s="34"/>
      <c r="N697" s="34"/>
      <c r="O697" s="34"/>
      <c r="P697" s="33"/>
      <c r="Q697" s="33"/>
      <c r="R697" s="33"/>
      <c r="S697" s="25"/>
      <c r="T697" s="124"/>
      <c r="U697" s="34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</row>
    <row r="698" spans="1:43" s="26" customFormat="1">
      <c r="A698" s="204"/>
      <c r="B698" s="232"/>
      <c r="C698" s="25"/>
      <c r="D698" s="25"/>
      <c r="E698" s="25"/>
      <c r="F698" s="25"/>
      <c r="G698" s="226"/>
      <c r="H698" s="226"/>
      <c r="I698" s="131"/>
      <c r="J698" s="227"/>
      <c r="K698" s="228"/>
      <c r="L698" s="34"/>
      <c r="M698" s="34"/>
      <c r="N698" s="34"/>
      <c r="O698" s="34"/>
      <c r="P698" s="33"/>
      <c r="Q698" s="33"/>
      <c r="R698" s="33"/>
      <c r="S698" s="25"/>
      <c r="T698" s="124"/>
      <c r="U698" s="34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</row>
    <row r="699" spans="1:43" s="26" customFormat="1">
      <c r="A699" s="204"/>
      <c r="B699" s="232"/>
      <c r="C699" s="25"/>
      <c r="D699" s="25"/>
      <c r="E699" s="25"/>
      <c r="F699" s="25"/>
      <c r="G699" s="226"/>
      <c r="H699" s="226"/>
      <c r="I699" s="131"/>
      <c r="J699" s="227"/>
      <c r="K699" s="228"/>
      <c r="L699" s="34"/>
      <c r="M699" s="34"/>
      <c r="N699" s="34"/>
      <c r="O699" s="34"/>
      <c r="P699" s="33"/>
      <c r="Q699" s="33"/>
      <c r="R699" s="33"/>
      <c r="S699" s="25"/>
      <c r="T699" s="124"/>
      <c r="U699" s="34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</row>
    <row r="700" spans="1:43" s="26" customFormat="1">
      <c r="A700" s="204"/>
      <c r="B700" s="232"/>
      <c r="C700" s="25"/>
      <c r="D700" s="25"/>
      <c r="E700" s="25"/>
      <c r="F700" s="25"/>
      <c r="G700" s="226"/>
      <c r="H700" s="226"/>
      <c r="I700" s="131"/>
      <c r="J700" s="227"/>
      <c r="K700" s="228"/>
      <c r="L700" s="34"/>
      <c r="M700" s="34"/>
      <c r="N700" s="34"/>
      <c r="O700" s="34"/>
      <c r="P700" s="33"/>
      <c r="Q700" s="33"/>
      <c r="R700" s="33"/>
      <c r="S700" s="25"/>
      <c r="T700" s="124"/>
      <c r="U700" s="34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</row>
    <row r="701" spans="1:43" s="26" customFormat="1">
      <c r="A701" s="204"/>
      <c r="B701" s="232"/>
      <c r="C701" s="25"/>
      <c r="D701" s="25"/>
      <c r="E701" s="25"/>
      <c r="F701" s="25"/>
      <c r="G701" s="226"/>
      <c r="H701" s="226"/>
      <c r="I701" s="131"/>
      <c r="J701" s="227"/>
      <c r="K701" s="228"/>
      <c r="L701" s="34"/>
      <c r="M701" s="34"/>
      <c r="N701" s="34"/>
      <c r="O701" s="34"/>
      <c r="P701" s="33"/>
      <c r="Q701" s="33"/>
      <c r="R701" s="33"/>
      <c r="S701" s="25"/>
      <c r="T701" s="124"/>
      <c r="U701" s="34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</row>
    <row r="702" spans="1:43" s="26" customFormat="1">
      <c r="A702" s="204"/>
      <c r="B702" s="232"/>
      <c r="C702" s="25"/>
      <c r="D702" s="25"/>
      <c r="E702" s="25"/>
      <c r="F702" s="25"/>
      <c r="G702" s="226"/>
      <c r="H702" s="226"/>
      <c r="I702" s="131"/>
      <c r="J702" s="227"/>
      <c r="K702" s="228"/>
      <c r="L702" s="34"/>
      <c r="M702" s="34"/>
      <c r="N702" s="34"/>
      <c r="O702" s="34"/>
      <c r="P702" s="33"/>
      <c r="Q702" s="33"/>
      <c r="R702" s="33"/>
      <c r="S702" s="25"/>
      <c r="T702" s="124"/>
      <c r="U702" s="34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</row>
    <row r="703" spans="1:43" s="26" customFormat="1">
      <c r="A703" s="204"/>
      <c r="B703" s="232"/>
      <c r="C703" s="25"/>
      <c r="D703" s="25"/>
      <c r="E703" s="25"/>
      <c r="F703" s="25"/>
      <c r="G703" s="226"/>
      <c r="H703" s="226"/>
      <c r="I703" s="131"/>
      <c r="J703" s="227"/>
      <c r="K703" s="228"/>
      <c r="L703" s="34"/>
      <c r="M703" s="34"/>
      <c r="N703" s="34"/>
      <c r="O703" s="34"/>
      <c r="P703" s="33"/>
      <c r="Q703" s="33"/>
      <c r="R703" s="33"/>
      <c r="S703" s="25"/>
      <c r="T703" s="124"/>
      <c r="U703" s="34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</row>
    <row r="704" spans="1:43" s="26" customFormat="1">
      <c r="A704" s="204"/>
      <c r="B704" s="232"/>
      <c r="C704" s="25"/>
      <c r="D704" s="25"/>
      <c r="E704" s="25"/>
      <c r="F704" s="25"/>
      <c r="G704" s="226"/>
      <c r="H704" s="226"/>
      <c r="I704" s="131"/>
      <c r="J704" s="227"/>
      <c r="K704" s="228"/>
      <c r="L704" s="34"/>
      <c r="M704" s="34"/>
      <c r="N704" s="34"/>
      <c r="O704" s="34"/>
      <c r="P704" s="33"/>
      <c r="Q704" s="33"/>
      <c r="R704" s="33"/>
      <c r="S704" s="25"/>
      <c r="T704" s="124"/>
      <c r="U704" s="34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</row>
    <row r="705" spans="1:43" s="26" customFormat="1">
      <c r="A705" s="204"/>
      <c r="B705" s="232"/>
      <c r="C705" s="25"/>
      <c r="D705" s="25"/>
      <c r="E705" s="25"/>
      <c r="F705" s="25"/>
      <c r="G705" s="226"/>
      <c r="H705" s="226"/>
      <c r="I705" s="131"/>
      <c r="J705" s="227"/>
      <c r="K705" s="33"/>
      <c r="L705" s="34"/>
      <c r="M705" s="34"/>
      <c r="N705" s="34"/>
      <c r="O705" s="34"/>
      <c r="P705" s="33"/>
      <c r="Q705" s="33"/>
      <c r="R705" s="33"/>
      <c r="S705" s="25"/>
      <c r="T705" s="124"/>
      <c r="U705" s="34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</row>
    <row r="706" spans="1:43" s="26" customFormat="1">
      <c r="A706" s="204"/>
      <c r="B706" s="232"/>
      <c r="C706" s="25"/>
      <c r="D706" s="25"/>
      <c r="E706" s="25"/>
      <c r="F706" s="25"/>
      <c r="G706" s="226"/>
      <c r="H706" s="226"/>
      <c r="I706" s="131"/>
      <c r="J706" s="227"/>
      <c r="K706" s="228"/>
      <c r="L706" s="34"/>
      <c r="M706" s="34"/>
      <c r="N706" s="34"/>
      <c r="O706" s="34"/>
      <c r="P706" s="33"/>
      <c r="Q706" s="33"/>
      <c r="R706" s="33"/>
      <c r="S706" s="25"/>
      <c r="T706" s="124"/>
      <c r="U706" s="34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</row>
    <row r="707" spans="1:43" s="26" customFormat="1">
      <c r="A707" s="204"/>
      <c r="B707" s="232"/>
      <c r="C707" s="25"/>
      <c r="D707" s="25"/>
      <c r="E707" s="25"/>
      <c r="F707" s="25"/>
      <c r="G707" s="226"/>
      <c r="H707" s="226"/>
      <c r="I707" s="131"/>
      <c r="J707" s="227"/>
      <c r="K707" s="228"/>
      <c r="L707" s="34"/>
      <c r="M707" s="34"/>
      <c r="N707" s="34"/>
      <c r="O707" s="34"/>
      <c r="P707" s="33"/>
      <c r="Q707" s="33"/>
      <c r="R707" s="33"/>
      <c r="S707" s="25"/>
      <c r="T707" s="124"/>
      <c r="U707" s="34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</row>
    <row r="708" spans="1:43" s="26" customFormat="1">
      <c r="A708" s="204"/>
      <c r="B708" s="232"/>
      <c r="C708" s="25"/>
      <c r="D708" s="25"/>
      <c r="E708" s="25"/>
      <c r="F708" s="25"/>
      <c r="G708" s="226"/>
      <c r="H708" s="226"/>
      <c r="I708" s="131"/>
      <c r="J708" s="227"/>
      <c r="K708" s="228"/>
      <c r="L708" s="34"/>
      <c r="M708" s="34"/>
      <c r="N708" s="34"/>
      <c r="O708" s="34"/>
      <c r="P708" s="33"/>
      <c r="Q708" s="33"/>
      <c r="R708" s="33"/>
      <c r="S708" s="226"/>
      <c r="T708" s="124"/>
      <c r="U708" s="34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</row>
    <row r="709" spans="1:43" s="26" customFormat="1">
      <c r="A709" s="204"/>
      <c r="B709" s="232"/>
      <c r="C709" s="25"/>
      <c r="D709" s="25"/>
      <c r="E709" s="25"/>
      <c r="F709" s="25"/>
      <c r="G709" s="226"/>
      <c r="H709" s="226"/>
      <c r="I709" s="131"/>
      <c r="J709" s="227"/>
      <c r="K709" s="228"/>
      <c r="L709" s="34"/>
      <c r="M709" s="34"/>
      <c r="N709" s="34"/>
      <c r="O709" s="34"/>
      <c r="P709" s="33"/>
      <c r="Q709" s="33"/>
      <c r="R709" s="33"/>
      <c r="S709" s="25"/>
      <c r="T709" s="124"/>
      <c r="U709" s="34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</row>
    <row r="710" spans="1:43" s="26" customFormat="1">
      <c r="A710" s="204"/>
      <c r="B710" s="232"/>
      <c r="C710" s="25"/>
      <c r="D710" s="25"/>
      <c r="E710" s="25"/>
      <c r="F710" s="25"/>
      <c r="G710" s="226"/>
      <c r="H710" s="226"/>
      <c r="I710" s="131"/>
      <c r="J710" s="227"/>
      <c r="K710" s="228"/>
      <c r="L710" s="34"/>
      <c r="M710" s="34"/>
      <c r="N710" s="34"/>
      <c r="O710" s="34"/>
      <c r="P710" s="33"/>
      <c r="Q710" s="33"/>
      <c r="R710" s="33"/>
      <c r="S710" s="25"/>
      <c r="T710" s="124"/>
      <c r="U710" s="34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</row>
    <row r="711" spans="1:43" s="26" customFormat="1">
      <c r="A711" s="204"/>
      <c r="B711" s="232"/>
      <c r="C711" s="25"/>
      <c r="D711" s="25"/>
      <c r="E711" s="25"/>
      <c r="F711" s="25"/>
      <c r="G711" s="226"/>
      <c r="H711" s="226"/>
      <c r="I711" s="131"/>
      <c r="J711" s="227"/>
      <c r="K711" s="228"/>
      <c r="L711" s="34"/>
      <c r="M711" s="34"/>
      <c r="N711" s="34"/>
      <c r="O711" s="34"/>
      <c r="P711" s="33"/>
      <c r="Q711" s="33"/>
      <c r="R711" s="33"/>
      <c r="S711" s="25"/>
      <c r="T711" s="124"/>
      <c r="U711" s="34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</row>
    <row r="712" spans="1:43" s="26" customFormat="1">
      <c r="A712" s="204"/>
      <c r="B712" s="232"/>
      <c r="C712" s="25"/>
      <c r="D712" s="25"/>
      <c r="E712" s="25"/>
      <c r="F712" s="25"/>
      <c r="G712" s="226"/>
      <c r="H712" s="226"/>
      <c r="I712" s="131"/>
      <c r="J712" s="227"/>
      <c r="K712" s="228"/>
      <c r="L712" s="34"/>
      <c r="M712" s="34"/>
      <c r="N712" s="34"/>
      <c r="O712" s="34"/>
      <c r="P712" s="33"/>
      <c r="Q712" s="33"/>
      <c r="R712" s="33"/>
      <c r="S712" s="25"/>
      <c r="T712" s="124"/>
      <c r="U712" s="34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</row>
    <row r="713" spans="1:43" s="26" customFormat="1">
      <c r="A713" s="204"/>
      <c r="B713" s="232"/>
      <c r="C713" s="25"/>
      <c r="D713" s="25"/>
      <c r="E713" s="25"/>
      <c r="F713" s="25"/>
      <c r="G713" s="226"/>
      <c r="H713" s="226"/>
      <c r="I713" s="131"/>
      <c r="J713" s="227"/>
      <c r="K713" s="228"/>
      <c r="L713" s="34"/>
      <c r="M713" s="34"/>
      <c r="N713" s="34"/>
      <c r="O713" s="34"/>
      <c r="P713" s="33"/>
      <c r="Q713" s="33"/>
      <c r="R713" s="33"/>
      <c r="S713" s="25"/>
      <c r="T713" s="124"/>
      <c r="U713" s="34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</row>
    <row r="714" spans="1:43" s="26" customFormat="1">
      <c r="A714" s="204"/>
      <c r="B714" s="232"/>
      <c r="C714" s="25"/>
      <c r="D714" s="25"/>
      <c r="E714" s="25"/>
      <c r="F714" s="25"/>
      <c r="G714" s="226"/>
      <c r="H714" s="226"/>
      <c r="I714" s="131"/>
      <c r="J714" s="227"/>
      <c r="K714" s="228"/>
      <c r="L714" s="34"/>
      <c r="M714" s="34"/>
      <c r="N714" s="34"/>
      <c r="O714" s="34"/>
      <c r="P714" s="33"/>
      <c r="Q714" s="33"/>
      <c r="R714" s="33"/>
      <c r="S714" s="25"/>
      <c r="T714" s="124"/>
      <c r="U714" s="34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</row>
    <row r="715" spans="1:43" s="26" customFormat="1">
      <c r="A715" s="204"/>
      <c r="B715" s="232"/>
      <c r="C715" s="25"/>
      <c r="D715" s="25"/>
      <c r="E715" s="25"/>
      <c r="F715" s="25"/>
      <c r="G715" s="226"/>
      <c r="H715" s="226"/>
      <c r="I715" s="131"/>
      <c r="J715" s="227"/>
      <c r="K715" s="228"/>
      <c r="L715" s="34"/>
      <c r="M715" s="34"/>
      <c r="N715" s="34"/>
      <c r="O715" s="34"/>
      <c r="P715" s="33"/>
      <c r="Q715" s="33"/>
      <c r="R715" s="33"/>
      <c r="S715" s="25"/>
      <c r="T715" s="124"/>
      <c r="U715" s="34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</row>
    <row r="716" spans="1:43" s="26" customFormat="1">
      <c r="A716" s="204"/>
      <c r="B716" s="232"/>
      <c r="C716" s="25"/>
      <c r="D716" s="25"/>
      <c r="E716" s="25"/>
      <c r="F716" s="25"/>
      <c r="G716" s="226"/>
      <c r="H716" s="226"/>
      <c r="I716" s="131"/>
      <c r="J716" s="227"/>
      <c r="K716" s="228"/>
      <c r="L716" s="34"/>
      <c r="M716" s="34"/>
      <c r="N716" s="34"/>
      <c r="O716" s="34"/>
      <c r="P716" s="33"/>
      <c r="Q716" s="33"/>
      <c r="R716" s="33"/>
      <c r="S716" s="25"/>
      <c r="T716" s="124"/>
      <c r="U716" s="34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</row>
    <row r="717" spans="1:43" s="26" customFormat="1">
      <c r="A717" s="204"/>
      <c r="B717" s="232"/>
      <c r="C717" s="25"/>
      <c r="D717" s="25"/>
      <c r="E717" s="25"/>
      <c r="F717" s="25"/>
      <c r="G717" s="226"/>
      <c r="H717" s="226"/>
      <c r="I717" s="131"/>
      <c r="J717" s="227"/>
      <c r="K717" s="228"/>
      <c r="L717" s="34"/>
      <c r="M717" s="34"/>
      <c r="N717" s="34"/>
      <c r="O717" s="34"/>
      <c r="P717" s="33"/>
      <c r="Q717" s="33"/>
      <c r="R717" s="33"/>
      <c r="S717" s="25"/>
      <c r="T717" s="124"/>
      <c r="U717" s="34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</row>
    <row r="718" spans="1:43" s="26" customFormat="1">
      <c r="A718" s="204"/>
      <c r="B718" s="232"/>
      <c r="C718" s="25"/>
      <c r="D718" s="25"/>
      <c r="E718" s="25"/>
      <c r="F718" s="25"/>
      <c r="G718" s="226"/>
      <c r="H718" s="226"/>
      <c r="I718" s="131"/>
      <c r="J718" s="227"/>
      <c r="K718" s="228"/>
      <c r="L718" s="34"/>
      <c r="M718" s="34"/>
      <c r="N718" s="34"/>
      <c r="O718" s="34"/>
      <c r="P718" s="33"/>
      <c r="Q718" s="33"/>
      <c r="R718" s="33"/>
      <c r="S718" s="25"/>
      <c r="T718" s="124"/>
      <c r="U718" s="34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</row>
    <row r="719" spans="1:43" s="26" customFormat="1">
      <c r="A719" s="204"/>
      <c r="B719" s="232"/>
      <c r="C719" s="25"/>
      <c r="D719" s="25"/>
      <c r="E719" s="25"/>
      <c r="F719" s="25"/>
      <c r="G719" s="226"/>
      <c r="H719" s="226"/>
      <c r="I719" s="131"/>
      <c r="J719" s="227"/>
      <c r="K719" s="228"/>
      <c r="L719" s="34"/>
      <c r="M719" s="34"/>
      <c r="N719" s="34"/>
      <c r="O719" s="34"/>
      <c r="P719" s="33"/>
      <c r="Q719" s="33"/>
      <c r="R719" s="33"/>
      <c r="S719" s="25"/>
      <c r="T719" s="124"/>
      <c r="U719" s="34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</row>
    <row r="720" spans="1:43" s="26" customFormat="1">
      <c r="A720" s="204"/>
      <c r="B720" s="232"/>
      <c r="C720" s="25"/>
      <c r="D720" s="25"/>
      <c r="E720" s="25"/>
      <c r="F720" s="25"/>
      <c r="G720" s="226"/>
      <c r="H720" s="226"/>
      <c r="I720" s="131"/>
      <c r="J720" s="227"/>
      <c r="K720" s="33"/>
      <c r="L720" s="34"/>
      <c r="M720" s="34"/>
      <c r="N720" s="34"/>
      <c r="O720" s="34"/>
      <c r="P720" s="33"/>
      <c r="Q720" s="33"/>
      <c r="R720" s="33"/>
      <c r="S720" s="25"/>
      <c r="T720" s="124"/>
      <c r="U720" s="34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</row>
    <row r="721" spans="1:43" s="26" customFormat="1">
      <c r="A721" s="204"/>
      <c r="B721" s="232"/>
      <c r="C721" s="25"/>
      <c r="D721" s="25"/>
      <c r="E721" s="25"/>
      <c r="F721" s="25"/>
      <c r="G721" s="226"/>
      <c r="H721" s="226"/>
      <c r="I721" s="131"/>
      <c r="J721" s="227"/>
      <c r="K721" s="228"/>
      <c r="L721" s="34"/>
      <c r="M721" s="34"/>
      <c r="N721" s="34"/>
      <c r="O721" s="34"/>
      <c r="P721" s="33"/>
      <c r="Q721" s="33"/>
      <c r="R721" s="33"/>
      <c r="S721" s="25"/>
      <c r="T721" s="124"/>
      <c r="U721" s="34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</row>
    <row r="722" spans="1:43" s="26" customFormat="1">
      <c r="A722" s="204"/>
      <c r="B722" s="232"/>
      <c r="C722" s="25"/>
      <c r="D722" s="25"/>
      <c r="E722" s="25"/>
      <c r="F722" s="25"/>
      <c r="G722" s="226"/>
      <c r="H722" s="226"/>
      <c r="I722" s="131"/>
      <c r="J722" s="227"/>
      <c r="K722" s="228"/>
      <c r="L722" s="34"/>
      <c r="M722" s="34"/>
      <c r="N722" s="34"/>
      <c r="O722" s="34"/>
      <c r="P722" s="33"/>
      <c r="Q722" s="33"/>
      <c r="R722" s="33"/>
      <c r="S722" s="25"/>
      <c r="T722" s="124"/>
      <c r="U722" s="34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</row>
    <row r="723" spans="1:43" s="26" customFormat="1">
      <c r="A723" s="204"/>
      <c r="B723" s="232"/>
      <c r="C723" s="25"/>
      <c r="D723" s="25"/>
      <c r="E723" s="25"/>
      <c r="F723" s="25"/>
      <c r="G723" s="226"/>
      <c r="H723" s="226"/>
      <c r="I723" s="131"/>
      <c r="J723" s="227"/>
      <c r="K723" s="228"/>
      <c r="L723" s="34"/>
      <c r="M723" s="34"/>
      <c r="N723" s="34"/>
      <c r="O723" s="34"/>
      <c r="P723" s="33"/>
      <c r="Q723" s="33"/>
      <c r="R723" s="33"/>
      <c r="S723" s="226"/>
      <c r="T723" s="124"/>
      <c r="U723" s="34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</row>
    <row r="724" spans="1:43" s="26" customFormat="1">
      <c r="A724" s="204"/>
      <c r="B724" s="232"/>
      <c r="C724" s="25"/>
      <c r="D724" s="25"/>
      <c r="E724" s="25"/>
      <c r="F724" s="25"/>
      <c r="G724" s="226"/>
      <c r="H724" s="226"/>
      <c r="I724" s="131"/>
      <c r="J724" s="227"/>
      <c r="K724" s="228"/>
      <c r="L724" s="34"/>
      <c r="M724" s="34"/>
      <c r="N724" s="34"/>
      <c r="O724" s="34"/>
      <c r="P724" s="33"/>
      <c r="Q724" s="33"/>
      <c r="R724" s="33"/>
      <c r="S724" s="25"/>
      <c r="T724" s="124"/>
      <c r="U724" s="34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</row>
    <row r="725" spans="1:43" s="26" customFormat="1">
      <c r="A725" s="204"/>
      <c r="B725" s="232"/>
      <c r="C725" s="25"/>
      <c r="D725" s="25"/>
      <c r="E725" s="25"/>
      <c r="F725" s="25"/>
      <c r="G725" s="226"/>
      <c r="H725" s="226"/>
      <c r="I725" s="131"/>
      <c r="J725" s="227"/>
      <c r="K725" s="228"/>
      <c r="L725" s="34"/>
      <c r="M725" s="34"/>
      <c r="N725" s="34"/>
      <c r="O725" s="34"/>
      <c r="P725" s="33"/>
      <c r="Q725" s="33"/>
      <c r="R725" s="33"/>
      <c r="S725" s="25"/>
      <c r="T725" s="124"/>
      <c r="U725" s="34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</row>
    <row r="726" spans="1:43" s="26" customFormat="1">
      <c r="A726" s="204"/>
      <c r="B726" s="232"/>
      <c r="C726" s="25"/>
      <c r="D726" s="25"/>
      <c r="E726" s="25"/>
      <c r="F726" s="25"/>
      <c r="G726" s="226"/>
      <c r="H726" s="226"/>
      <c r="I726" s="131"/>
      <c r="J726" s="227"/>
      <c r="K726" s="228"/>
      <c r="L726" s="34"/>
      <c r="M726" s="34"/>
      <c r="N726" s="34"/>
      <c r="O726" s="34"/>
      <c r="P726" s="33"/>
      <c r="Q726" s="33"/>
      <c r="R726" s="33"/>
      <c r="S726" s="25"/>
      <c r="T726" s="124"/>
      <c r="U726" s="34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</row>
    <row r="727" spans="1:43" s="26" customFormat="1">
      <c r="A727" s="204"/>
      <c r="B727" s="232"/>
      <c r="C727" s="25"/>
      <c r="D727" s="25"/>
      <c r="E727" s="25"/>
      <c r="F727" s="25"/>
      <c r="G727" s="226"/>
      <c r="H727" s="226"/>
      <c r="I727" s="131"/>
      <c r="J727" s="227"/>
      <c r="K727" s="228"/>
      <c r="L727" s="34"/>
      <c r="M727" s="34"/>
      <c r="N727" s="34"/>
      <c r="O727" s="34"/>
      <c r="P727" s="33"/>
      <c r="Q727" s="33"/>
      <c r="R727" s="33"/>
      <c r="S727" s="25"/>
      <c r="T727" s="124"/>
      <c r="U727" s="34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</row>
    <row r="728" spans="1:43" s="26" customFormat="1">
      <c r="A728" s="204"/>
      <c r="B728" s="232"/>
      <c r="C728" s="25"/>
      <c r="D728" s="25"/>
      <c r="E728" s="25"/>
      <c r="F728" s="25"/>
      <c r="G728" s="226"/>
      <c r="H728" s="226"/>
      <c r="I728" s="131"/>
      <c r="J728" s="227"/>
      <c r="K728" s="228"/>
      <c r="L728" s="34"/>
      <c r="M728" s="34"/>
      <c r="N728" s="34"/>
      <c r="O728" s="34"/>
      <c r="P728" s="33"/>
      <c r="Q728" s="33"/>
      <c r="R728" s="33"/>
      <c r="S728" s="25"/>
      <c r="T728" s="124"/>
      <c r="U728" s="34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</row>
    <row r="729" spans="1:43" s="26" customFormat="1">
      <c r="A729" s="204"/>
      <c r="B729" s="232"/>
      <c r="C729" s="25"/>
      <c r="D729" s="25"/>
      <c r="E729" s="25"/>
      <c r="F729" s="25"/>
      <c r="G729" s="226"/>
      <c r="H729" s="226"/>
      <c r="I729" s="131"/>
      <c r="J729" s="227"/>
      <c r="K729" s="228"/>
      <c r="L729" s="34"/>
      <c r="M729" s="34"/>
      <c r="N729" s="34"/>
      <c r="O729" s="34"/>
      <c r="P729" s="33"/>
      <c r="Q729" s="33"/>
      <c r="R729" s="33"/>
      <c r="S729" s="25"/>
      <c r="T729" s="124"/>
      <c r="U729" s="34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</row>
    <row r="730" spans="1:43" s="26" customFormat="1">
      <c r="A730" s="204"/>
      <c r="B730" s="232"/>
      <c r="C730" s="25"/>
      <c r="D730" s="25"/>
      <c r="E730" s="25"/>
      <c r="F730" s="25"/>
      <c r="G730" s="226"/>
      <c r="H730" s="226"/>
      <c r="I730" s="131"/>
      <c r="J730" s="227"/>
      <c r="K730" s="228"/>
      <c r="L730" s="34"/>
      <c r="M730" s="34"/>
      <c r="N730" s="34"/>
      <c r="O730" s="34"/>
      <c r="P730" s="33"/>
      <c r="Q730" s="33"/>
      <c r="R730" s="33"/>
      <c r="S730" s="25"/>
      <c r="T730" s="124"/>
      <c r="U730" s="34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</row>
    <row r="731" spans="1:43" s="26" customFormat="1">
      <c r="A731" s="204"/>
      <c r="B731" s="232"/>
      <c r="C731" s="25"/>
      <c r="D731" s="25"/>
      <c r="E731" s="25"/>
      <c r="F731" s="25"/>
      <c r="G731" s="226"/>
      <c r="H731" s="226"/>
      <c r="I731" s="131"/>
      <c r="J731" s="227"/>
      <c r="K731" s="228"/>
      <c r="L731" s="34"/>
      <c r="M731" s="34"/>
      <c r="N731" s="34"/>
      <c r="O731" s="34"/>
      <c r="P731" s="33"/>
      <c r="Q731" s="33"/>
      <c r="R731" s="33"/>
      <c r="S731" s="25"/>
      <c r="T731" s="124"/>
      <c r="U731" s="34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</row>
    <row r="732" spans="1:43" s="26" customFormat="1">
      <c r="A732" s="204"/>
      <c r="B732" s="232"/>
      <c r="C732" s="25"/>
      <c r="D732" s="25"/>
      <c r="E732" s="25"/>
      <c r="F732" s="25"/>
      <c r="G732" s="226"/>
      <c r="H732" s="226"/>
      <c r="I732" s="131"/>
      <c r="J732" s="227"/>
      <c r="K732" s="228"/>
      <c r="L732" s="34"/>
      <c r="M732" s="34"/>
      <c r="N732" s="34"/>
      <c r="O732" s="34"/>
      <c r="P732" s="33"/>
      <c r="Q732" s="33"/>
      <c r="R732" s="33"/>
      <c r="S732" s="25"/>
      <c r="T732" s="124"/>
      <c r="U732" s="34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</row>
    <row r="733" spans="1:43" s="26" customFormat="1">
      <c r="A733" s="204"/>
      <c r="B733" s="232"/>
      <c r="C733" s="25"/>
      <c r="D733" s="25"/>
      <c r="E733" s="25"/>
      <c r="F733" s="25"/>
      <c r="G733" s="226"/>
      <c r="H733" s="226"/>
      <c r="I733" s="131"/>
      <c r="J733" s="227"/>
      <c r="K733" s="228"/>
      <c r="L733" s="34"/>
      <c r="M733" s="34"/>
      <c r="N733" s="34"/>
      <c r="O733" s="34"/>
      <c r="P733" s="33"/>
      <c r="Q733" s="33"/>
      <c r="R733" s="33"/>
      <c r="S733" s="25"/>
      <c r="T733" s="124"/>
      <c r="U733" s="34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</row>
    <row r="734" spans="1:43" s="26" customFormat="1">
      <c r="A734" s="204"/>
      <c r="B734" s="232"/>
      <c r="C734" s="25"/>
      <c r="D734" s="25"/>
      <c r="E734" s="25"/>
      <c r="F734" s="25"/>
      <c r="G734" s="226"/>
      <c r="H734" s="226"/>
      <c r="I734" s="131"/>
      <c r="J734" s="227"/>
      <c r="K734" s="228"/>
      <c r="L734" s="34"/>
      <c r="M734" s="34"/>
      <c r="N734" s="34"/>
      <c r="O734" s="34"/>
      <c r="P734" s="33"/>
      <c r="Q734" s="33"/>
      <c r="R734" s="33"/>
      <c r="S734" s="25"/>
      <c r="T734" s="124"/>
      <c r="U734" s="34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</row>
    <row r="735" spans="1:43" s="26" customFormat="1">
      <c r="A735" s="204"/>
      <c r="B735" s="232"/>
      <c r="C735" s="25"/>
      <c r="D735" s="25"/>
      <c r="E735" s="25"/>
      <c r="F735" s="25"/>
      <c r="G735" s="226"/>
      <c r="H735" s="226"/>
      <c r="I735" s="131"/>
      <c r="J735" s="227"/>
      <c r="K735" s="33"/>
      <c r="L735" s="34"/>
      <c r="M735" s="34"/>
      <c r="N735" s="34"/>
      <c r="O735" s="34"/>
      <c r="P735" s="33"/>
      <c r="Q735" s="33"/>
      <c r="R735" s="33"/>
      <c r="S735" s="25"/>
      <c r="T735" s="124"/>
      <c r="U735" s="34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</row>
    <row r="736" spans="1:43" s="26" customFormat="1">
      <c r="A736" s="204"/>
      <c r="B736" s="232"/>
      <c r="C736" s="25"/>
      <c r="D736" s="25"/>
      <c r="E736" s="25"/>
      <c r="F736" s="25"/>
      <c r="G736" s="226"/>
      <c r="H736" s="226"/>
      <c r="I736" s="131"/>
      <c r="J736" s="227"/>
      <c r="K736" s="228"/>
      <c r="L736" s="34"/>
      <c r="M736" s="34"/>
      <c r="N736" s="34"/>
      <c r="O736" s="34"/>
      <c r="P736" s="33"/>
      <c r="Q736" s="33"/>
      <c r="R736" s="33"/>
      <c r="S736" s="25"/>
      <c r="T736" s="124"/>
      <c r="U736" s="34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</row>
    <row r="737" spans="1:43" s="26" customFormat="1">
      <c r="A737" s="204"/>
      <c r="B737" s="232"/>
      <c r="C737" s="25"/>
      <c r="D737" s="25"/>
      <c r="E737" s="25"/>
      <c r="F737" s="25"/>
      <c r="G737" s="226"/>
      <c r="H737" s="226"/>
      <c r="I737" s="131"/>
      <c r="J737" s="227"/>
      <c r="K737" s="228"/>
      <c r="L737" s="34"/>
      <c r="M737" s="34"/>
      <c r="N737" s="34"/>
      <c r="O737" s="34"/>
      <c r="P737" s="33"/>
      <c r="Q737" s="33"/>
      <c r="R737" s="33"/>
      <c r="S737" s="25"/>
      <c r="T737" s="124"/>
      <c r="U737" s="34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</row>
    <row r="738" spans="1:43" s="26" customFormat="1">
      <c r="A738" s="204"/>
      <c r="B738" s="232"/>
      <c r="C738" s="25"/>
      <c r="D738" s="25"/>
      <c r="E738" s="25"/>
      <c r="F738" s="25"/>
      <c r="G738" s="226"/>
      <c r="H738" s="226"/>
      <c r="I738" s="131"/>
      <c r="J738" s="227"/>
      <c r="K738" s="228"/>
      <c r="L738" s="34"/>
      <c r="M738" s="34"/>
      <c r="N738" s="34"/>
      <c r="O738" s="34"/>
      <c r="P738" s="33"/>
      <c r="Q738" s="33"/>
      <c r="R738" s="33"/>
      <c r="S738" s="226"/>
      <c r="T738" s="124"/>
      <c r="U738" s="34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</row>
    <row r="739" spans="1:43" s="26" customFormat="1">
      <c r="A739" s="204"/>
      <c r="B739" s="232"/>
      <c r="C739" s="25"/>
      <c r="D739" s="25"/>
      <c r="E739" s="25"/>
      <c r="F739" s="25"/>
      <c r="G739" s="226"/>
      <c r="H739" s="226"/>
      <c r="I739" s="131"/>
      <c r="J739" s="227"/>
      <c r="K739" s="228"/>
      <c r="L739" s="34"/>
      <c r="M739" s="34"/>
      <c r="N739" s="34"/>
      <c r="O739" s="34"/>
      <c r="P739" s="33"/>
      <c r="Q739" s="33"/>
      <c r="R739" s="33"/>
      <c r="S739" s="25"/>
      <c r="T739" s="124"/>
      <c r="U739" s="34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</row>
    <row r="740" spans="1:43" s="26" customFormat="1">
      <c r="A740" s="204"/>
      <c r="B740" s="232"/>
      <c r="C740" s="25"/>
      <c r="D740" s="25"/>
      <c r="E740" s="25"/>
      <c r="F740" s="25"/>
      <c r="G740" s="226"/>
      <c r="H740" s="226"/>
      <c r="I740" s="131"/>
      <c r="J740" s="227"/>
      <c r="K740" s="228"/>
      <c r="L740" s="34"/>
      <c r="M740" s="34"/>
      <c r="N740" s="34"/>
      <c r="O740" s="34"/>
      <c r="P740" s="33"/>
      <c r="Q740" s="33"/>
      <c r="R740" s="33"/>
      <c r="S740" s="25"/>
      <c r="T740" s="124"/>
      <c r="U740" s="34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</row>
    <row r="741" spans="1:43" s="26" customFormat="1">
      <c r="A741" s="204"/>
      <c r="B741" s="232"/>
      <c r="C741" s="25"/>
      <c r="D741" s="25"/>
      <c r="E741" s="25"/>
      <c r="F741" s="25"/>
      <c r="G741" s="226"/>
      <c r="H741" s="226"/>
      <c r="I741" s="131"/>
      <c r="J741" s="227"/>
      <c r="K741" s="228"/>
      <c r="L741" s="34"/>
      <c r="M741" s="34"/>
      <c r="N741" s="34"/>
      <c r="O741" s="34"/>
      <c r="P741" s="33"/>
      <c r="Q741" s="33"/>
      <c r="R741" s="33"/>
      <c r="S741" s="25"/>
      <c r="T741" s="124"/>
      <c r="U741" s="34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</row>
    <row r="742" spans="1:43" s="26" customFormat="1">
      <c r="A742" s="204"/>
      <c r="B742" s="232"/>
      <c r="C742" s="25"/>
      <c r="D742" s="25"/>
      <c r="E742" s="25"/>
      <c r="F742" s="25"/>
      <c r="G742" s="226"/>
      <c r="H742" s="226"/>
      <c r="I742" s="131"/>
      <c r="J742" s="227"/>
      <c r="K742" s="228"/>
      <c r="L742" s="34"/>
      <c r="M742" s="34"/>
      <c r="N742" s="34"/>
      <c r="O742" s="34"/>
      <c r="P742" s="33"/>
      <c r="Q742" s="33"/>
      <c r="R742" s="33"/>
      <c r="S742" s="25"/>
      <c r="T742" s="124"/>
      <c r="U742" s="34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</row>
    <row r="743" spans="1:43" s="26" customFormat="1">
      <c r="A743" s="204"/>
      <c r="B743" s="232"/>
      <c r="C743" s="25"/>
      <c r="D743" s="25"/>
      <c r="E743" s="25"/>
      <c r="F743" s="25"/>
      <c r="G743" s="226"/>
      <c r="H743" s="226"/>
      <c r="I743" s="131"/>
      <c r="J743" s="227"/>
      <c r="K743" s="228"/>
      <c r="L743" s="34"/>
      <c r="M743" s="34"/>
      <c r="N743" s="34"/>
      <c r="O743" s="34"/>
      <c r="P743" s="33"/>
      <c r="Q743" s="33"/>
      <c r="R743" s="33"/>
      <c r="S743" s="25"/>
      <c r="T743" s="124"/>
      <c r="U743" s="34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</row>
    <row r="744" spans="1:43" s="26" customFormat="1">
      <c r="A744" s="204"/>
      <c r="B744" s="232"/>
      <c r="C744" s="25"/>
      <c r="D744" s="25"/>
      <c r="E744" s="25"/>
      <c r="F744" s="25"/>
      <c r="G744" s="226"/>
      <c r="H744" s="226"/>
      <c r="I744" s="131"/>
      <c r="J744" s="227"/>
      <c r="K744" s="228"/>
      <c r="L744" s="34"/>
      <c r="M744" s="34"/>
      <c r="N744" s="34"/>
      <c r="O744" s="34"/>
      <c r="P744" s="33"/>
      <c r="Q744" s="33"/>
      <c r="R744" s="33"/>
      <c r="S744" s="25"/>
      <c r="T744" s="124"/>
      <c r="U744" s="34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</row>
    <row r="745" spans="1:43" s="26" customFormat="1">
      <c r="A745" s="204"/>
      <c r="B745" s="232"/>
      <c r="C745" s="25"/>
      <c r="D745" s="25"/>
      <c r="E745" s="25"/>
      <c r="F745" s="25"/>
      <c r="G745" s="226"/>
      <c r="H745" s="226"/>
      <c r="I745" s="131"/>
      <c r="J745" s="227"/>
      <c r="K745" s="228"/>
      <c r="L745" s="34"/>
      <c r="M745" s="34"/>
      <c r="N745" s="34"/>
      <c r="O745" s="34"/>
      <c r="P745" s="33"/>
      <c r="Q745" s="33"/>
      <c r="R745" s="33"/>
      <c r="S745" s="25"/>
      <c r="T745" s="124"/>
      <c r="U745" s="34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</row>
    <row r="746" spans="1:43" s="26" customFormat="1">
      <c r="A746" s="204"/>
      <c r="B746" s="232"/>
      <c r="C746" s="25"/>
      <c r="D746" s="25"/>
      <c r="E746" s="25"/>
      <c r="F746" s="25"/>
      <c r="G746" s="226"/>
      <c r="H746" s="226"/>
      <c r="I746" s="131"/>
      <c r="J746" s="227"/>
      <c r="K746" s="228"/>
      <c r="L746" s="34"/>
      <c r="M746" s="34"/>
      <c r="N746" s="34"/>
      <c r="O746" s="34"/>
      <c r="P746" s="33"/>
      <c r="Q746" s="33"/>
      <c r="R746" s="33"/>
      <c r="S746" s="25"/>
      <c r="T746" s="124"/>
      <c r="U746" s="34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</row>
    <row r="747" spans="1:43" s="26" customFormat="1">
      <c r="A747" s="204"/>
      <c r="B747" s="232"/>
      <c r="C747" s="25"/>
      <c r="D747" s="25"/>
      <c r="E747" s="25"/>
      <c r="F747" s="25"/>
      <c r="G747" s="226"/>
      <c r="H747" s="226"/>
      <c r="I747" s="131"/>
      <c r="J747" s="227"/>
      <c r="K747" s="228"/>
      <c r="L747" s="34"/>
      <c r="M747" s="34"/>
      <c r="N747" s="34"/>
      <c r="O747" s="34"/>
      <c r="P747" s="33"/>
      <c r="Q747" s="33"/>
      <c r="R747" s="33"/>
      <c r="S747" s="25"/>
      <c r="T747" s="124"/>
      <c r="U747" s="34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</row>
    <row r="748" spans="1:43" s="26" customFormat="1">
      <c r="A748" s="204"/>
      <c r="B748" s="232"/>
      <c r="C748" s="25"/>
      <c r="D748" s="25"/>
      <c r="E748" s="25"/>
      <c r="F748" s="25"/>
      <c r="G748" s="226"/>
      <c r="H748" s="226"/>
      <c r="I748" s="131"/>
      <c r="J748" s="227"/>
      <c r="K748" s="228"/>
      <c r="L748" s="34"/>
      <c r="M748" s="34"/>
      <c r="N748" s="34"/>
      <c r="O748" s="34"/>
      <c r="P748" s="33"/>
      <c r="Q748" s="33"/>
      <c r="R748" s="33"/>
      <c r="S748" s="25"/>
      <c r="T748" s="124"/>
      <c r="U748" s="34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</row>
    <row r="749" spans="1:43" s="26" customFormat="1">
      <c r="A749" s="204"/>
      <c r="B749" s="232"/>
      <c r="C749" s="25"/>
      <c r="D749" s="25"/>
      <c r="E749" s="25"/>
      <c r="F749" s="25"/>
      <c r="G749" s="226"/>
      <c r="H749" s="226"/>
      <c r="I749" s="131"/>
      <c r="J749" s="227"/>
      <c r="K749" s="228"/>
      <c r="L749" s="34"/>
      <c r="M749" s="34"/>
      <c r="N749" s="34"/>
      <c r="O749" s="34"/>
      <c r="P749" s="33"/>
      <c r="Q749" s="33"/>
      <c r="R749" s="33"/>
      <c r="S749" s="25"/>
      <c r="T749" s="124"/>
      <c r="U749" s="34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</row>
    <row r="750" spans="1:43" s="26" customFormat="1">
      <c r="A750" s="204"/>
      <c r="B750" s="232"/>
      <c r="C750" s="25"/>
      <c r="D750" s="25"/>
      <c r="E750" s="25"/>
      <c r="F750" s="25"/>
      <c r="G750" s="226"/>
      <c r="H750" s="226"/>
      <c r="I750" s="131"/>
      <c r="J750" s="227"/>
      <c r="K750" s="33"/>
      <c r="L750" s="34"/>
      <c r="M750" s="34"/>
      <c r="N750" s="34"/>
      <c r="O750" s="34"/>
      <c r="P750" s="33"/>
      <c r="Q750" s="33"/>
      <c r="R750" s="33"/>
      <c r="S750" s="25"/>
      <c r="T750" s="124"/>
      <c r="U750" s="34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</row>
    <row r="751" spans="1:43" s="26" customFormat="1">
      <c r="A751" s="204"/>
      <c r="B751" s="232"/>
      <c r="C751" s="25"/>
      <c r="D751" s="25"/>
      <c r="E751" s="25"/>
      <c r="F751" s="25"/>
      <c r="G751" s="226"/>
      <c r="H751" s="226"/>
      <c r="I751" s="131"/>
      <c r="J751" s="227"/>
      <c r="K751" s="228"/>
      <c r="L751" s="34"/>
      <c r="M751" s="34"/>
      <c r="N751" s="34"/>
      <c r="O751" s="34"/>
      <c r="P751" s="33"/>
      <c r="Q751" s="33"/>
      <c r="R751" s="33"/>
      <c r="S751" s="25"/>
      <c r="T751" s="124"/>
      <c r="U751" s="34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</row>
    <row r="752" spans="1:43" s="26" customFormat="1">
      <c r="A752" s="204"/>
      <c r="B752" s="232"/>
      <c r="C752" s="25"/>
      <c r="D752" s="25"/>
      <c r="E752" s="25"/>
      <c r="F752" s="25"/>
      <c r="G752" s="226"/>
      <c r="H752" s="226"/>
      <c r="I752" s="131"/>
      <c r="J752" s="227"/>
      <c r="K752" s="228"/>
      <c r="L752" s="34"/>
      <c r="M752" s="34"/>
      <c r="N752" s="34"/>
      <c r="O752" s="34"/>
      <c r="P752" s="33"/>
      <c r="Q752" s="33"/>
      <c r="R752" s="33"/>
      <c r="S752" s="25"/>
      <c r="T752" s="124"/>
      <c r="U752" s="34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</row>
    <row r="753" spans="1:43" s="26" customFormat="1">
      <c r="A753" s="204"/>
      <c r="B753" s="232"/>
      <c r="C753" s="25"/>
      <c r="D753" s="25"/>
      <c r="E753" s="25"/>
      <c r="F753" s="25"/>
      <c r="G753" s="226"/>
      <c r="H753" s="226"/>
      <c r="I753" s="131"/>
      <c r="J753" s="227"/>
      <c r="K753" s="228"/>
      <c r="L753" s="34"/>
      <c r="M753" s="34"/>
      <c r="N753" s="34"/>
      <c r="O753" s="34"/>
      <c r="P753" s="33"/>
      <c r="Q753" s="33"/>
      <c r="R753" s="33"/>
      <c r="S753" s="226"/>
      <c r="T753" s="124"/>
      <c r="U753" s="34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</row>
    <row r="754" spans="1:43" s="26" customFormat="1">
      <c r="A754" s="204"/>
      <c r="B754" s="232"/>
      <c r="C754" s="229"/>
      <c r="D754" s="25"/>
      <c r="E754" s="25"/>
      <c r="F754" s="25"/>
      <c r="G754" s="226"/>
      <c r="H754" s="226"/>
      <c r="I754" s="131"/>
      <c r="J754" s="227"/>
      <c r="K754" s="228"/>
      <c r="L754" s="34"/>
      <c r="M754" s="34"/>
      <c r="N754" s="34"/>
      <c r="O754" s="34"/>
      <c r="P754" s="33"/>
      <c r="Q754" s="33"/>
      <c r="R754" s="33"/>
      <c r="S754" s="25"/>
      <c r="T754" s="124"/>
      <c r="U754" s="34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</row>
    <row r="755" spans="1:43" s="26" customFormat="1">
      <c r="A755" s="204"/>
      <c r="B755" s="232"/>
      <c r="C755" s="25"/>
      <c r="D755" s="25"/>
      <c r="E755" s="25"/>
      <c r="F755" s="25"/>
      <c r="G755" s="226"/>
      <c r="H755" s="226"/>
      <c r="I755" s="131"/>
      <c r="J755" s="227"/>
      <c r="K755" s="228"/>
      <c r="L755" s="34"/>
      <c r="M755" s="34"/>
      <c r="N755" s="34"/>
      <c r="O755" s="34"/>
      <c r="P755" s="33"/>
      <c r="Q755" s="33"/>
      <c r="R755" s="33"/>
      <c r="S755" s="25"/>
      <c r="T755" s="124"/>
      <c r="U755" s="34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</row>
    <row r="756" spans="1:43" s="26" customFormat="1">
      <c r="A756" s="204"/>
      <c r="B756" s="232"/>
      <c r="C756" s="25"/>
      <c r="D756" s="25"/>
      <c r="E756" s="25"/>
      <c r="F756" s="25"/>
      <c r="G756" s="226"/>
      <c r="H756" s="226"/>
      <c r="I756" s="131"/>
      <c r="J756" s="227"/>
      <c r="K756" s="228"/>
      <c r="L756" s="34"/>
      <c r="M756" s="34"/>
      <c r="N756" s="34"/>
      <c r="O756" s="34"/>
      <c r="P756" s="33"/>
      <c r="Q756" s="33"/>
      <c r="R756" s="33"/>
      <c r="S756" s="25"/>
      <c r="T756" s="124"/>
      <c r="U756" s="34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</row>
    <row r="757" spans="1:43" s="26" customFormat="1">
      <c r="A757" s="204"/>
      <c r="B757" s="232"/>
      <c r="C757" s="25"/>
      <c r="D757" s="25"/>
      <c r="E757" s="25"/>
      <c r="F757" s="25"/>
      <c r="G757" s="226"/>
      <c r="H757" s="226"/>
      <c r="I757" s="131"/>
      <c r="J757" s="227"/>
      <c r="K757" s="228"/>
      <c r="L757" s="34"/>
      <c r="M757" s="34"/>
      <c r="N757" s="34"/>
      <c r="O757" s="34"/>
      <c r="P757" s="33"/>
      <c r="Q757" s="33"/>
      <c r="R757" s="33"/>
      <c r="S757" s="25"/>
      <c r="T757" s="124"/>
      <c r="U757" s="34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</row>
    <row r="758" spans="1:43" s="26" customFormat="1">
      <c r="A758" s="204"/>
      <c r="B758" s="232"/>
      <c r="C758" s="25"/>
      <c r="D758" s="25"/>
      <c r="E758" s="25"/>
      <c r="F758" s="25"/>
      <c r="G758" s="226"/>
      <c r="H758" s="226"/>
      <c r="I758" s="131"/>
      <c r="J758" s="227"/>
      <c r="K758" s="228"/>
      <c r="L758" s="34"/>
      <c r="M758" s="34"/>
      <c r="N758" s="34"/>
      <c r="O758" s="34"/>
      <c r="P758" s="33"/>
      <c r="Q758" s="33"/>
      <c r="R758" s="33"/>
      <c r="S758" s="25"/>
      <c r="T758" s="124"/>
      <c r="U758" s="34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</row>
    <row r="759" spans="1:43" s="26" customFormat="1">
      <c r="A759" s="204"/>
      <c r="B759" s="232"/>
      <c r="C759" s="25"/>
      <c r="D759" s="25"/>
      <c r="E759" s="25"/>
      <c r="F759" s="25"/>
      <c r="G759" s="226"/>
      <c r="H759" s="226"/>
      <c r="I759" s="131"/>
      <c r="J759" s="227"/>
      <c r="K759" s="228"/>
      <c r="L759" s="34"/>
      <c r="M759" s="34"/>
      <c r="N759" s="34"/>
      <c r="O759" s="34"/>
      <c r="P759" s="33"/>
      <c r="Q759" s="33"/>
      <c r="R759" s="33"/>
      <c r="S759" s="25"/>
      <c r="T759" s="124"/>
      <c r="U759" s="34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</row>
    <row r="760" spans="1:43" s="26" customFormat="1">
      <c r="A760" s="204"/>
      <c r="B760" s="232"/>
      <c r="C760" s="25"/>
      <c r="D760" s="25"/>
      <c r="E760" s="25"/>
      <c r="F760" s="25"/>
      <c r="G760" s="226"/>
      <c r="H760" s="226"/>
      <c r="I760" s="131"/>
      <c r="J760" s="227"/>
      <c r="K760" s="228"/>
      <c r="L760" s="34"/>
      <c r="M760" s="34"/>
      <c r="N760" s="34"/>
      <c r="O760" s="34"/>
      <c r="P760" s="33"/>
      <c r="Q760" s="33"/>
      <c r="R760" s="33"/>
      <c r="S760" s="25"/>
      <c r="T760" s="124"/>
      <c r="U760" s="34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</row>
    <row r="761" spans="1:43" s="26" customFormat="1">
      <c r="A761" s="204"/>
      <c r="B761" s="232"/>
      <c r="C761" s="25"/>
      <c r="D761" s="25"/>
      <c r="E761" s="25"/>
      <c r="F761" s="25"/>
      <c r="G761" s="226"/>
      <c r="H761" s="226"/>
      <c r="I761" s="131"/>
      <c r="J761" s="227"/>
      <c r="K761" s="228"/>
      <c r="L761" s="34"/>
      <c r="M761" s="34"/>
      <c r="N761" s="34"/>
      <c r="O761" s="34"/>
      <c r="P761" s="33"/>
      <c r="Q761" s="33"/>
      <c r="R761" s="33"/>
      <c r="S761" s="25"/>
      <c r="T761" s="124"/>
      <c r="U761" s="34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</row>
    <row r="762" spans="1:43" s="26" customFormat="1">
      <c r="A762" s="204"/>
      <c r="B762" s="232"/>
      <c r="C762" s="25"/>
      <c r="D762" s="25"/>
      <c r="E762" s="25"/>
      <c r="F762" s="25"/>
      <c r="G762" s="226"/>
      <c r="H762" s="226"/>
      <c r="I762" s="131"/>
      <c r="J762" s="227"/>
      <c r="K762" s="228"/>
      <c r="L762" s="34"/>
      <c r="M762" s="34"/>
      <c r="N762" s="34"/>
      <c r="O762" s="34"/>
      <c r="P762" s="33"/>
      <c r="Q762" s="33"/>
      <c r="R762" s="33"/>
      <c r="S762" s="25"/>
      <c r="T762" s="124"/>
      <c r="U762" s="34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</row>
    <row r="763" spans="1:43" s="26" customFormat="1">
      <c r="A763" s="204"/>
      <c r="B763" s="232"/>
      <c r="C763" s="25"/>
      <c r="D763" s="25"/>
      <c r="E763" s="25"/>
      <c r="F763" s="25"/>
      <c r="G763" s="226"/>
      <c r="H763" s="226"/>
      <c r="I763" s="131"/>
      <c r="J763" s="227"/>
      <c r="K763" s="228"/>
      <c r="L763" s="34"/>
      <c r="M763" s="34"/>
      <c r="N763" s="34"/>
      <c r="O763" s="34"/>
      <c r="P763" s="33"/>
      <c r="Q763" s="33"/>
      <c r="R763" s="33"/>
      <c r="S763" s="25"/>
      <c r="T763" s="124"/>
      <c r="U763" s="34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</row>
    <row r="764" spans="1:43" s="26" customFormat="1">
      <c r="A764" s="204"/>
      <c r="B764" s="232"/>
      <c r="C764" s="25"/>
      <c r="D764" s="25"/>
      <c r="E764" s="25"/>
      <c r="F764" s="25"/>
      <c r="G764" s="226"/>
      <c r="H764" s="226"/>
      <c r="I764" s="131"/>
      <c r="J764" s="227"/>
      <c r="K764" s="228"/>
      <c r="L764" s="34"/>
      <c r="M764" s="34"/>
      <c r="N764" s="34"/>
      <c r="O764" s="34"/>
      <c r="P764" s="33"/>
      <c r="Q764" s="33"/>
      <c r="R764" s="33"/>
      <c r="S764" s="25"/>
      <c r="T764" s="124"/>
      <c r="U764" s="34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</row>
    <row r="765" spans="1:43" s="26" customFormat="1">
      <c r="A765" s="204"/>
      <c r="B765" s="232"/>
      <c r="C765" s="25"/>
      <c r="D765" s="25"/>
      <c r="E765" s="25"/>
      <c r="F765" s="25"/>
      <c r="G765" s="226"/>
      <c r="H765" s="226"/>
      <c r="I765" s="131"/>
      <c r="J765" s="227"/>
      <c r="K765" s="33"/>
      <c r="L765" s="34"/>
      <c r="M765" s="34"/>
      <c r="N765" s="34"/>
      <c r="O765" s="34"/>
      <c r="P765" s="33"/>
      <c r="Q765" s="33"/>
      <c r="R765" s="33"/>
      <c r="S765" s="25"/>
      <c r="T765" s="124"/>
      <c r="U765" s="34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</row>
    <row r="766" spans="1:43" s="26" customFormat="1">
      <c r="A766" s="204"/>
      <c r="B766" s="232"/>
      <c r="C766" s="25"/>
      <c r="D766" s="25"/>
      <c r="E766" s="25"/>
      <c r="F766" s="25"/>
      <c r="G766" s="226"/>
      <c r="H766" s="226"/>
      <c r="I766" s="131"/>
      <c r="J766" s="227"/>
      <c r="K766" s="228"/>
      <c r="L766" s="34"/>
      <c r="M766" s="34"/>
      <c r="N766" s="34"/>
      <c r="O766" s="34"/>
      <c r="P766" s="33"/>
      <c r="Q766" s="33"/>
      <c r="R766" s="33"/>
      <c r="S766" s="25"/>
      <c r="T766" s="124"/>
      <c r="U766" s="34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</row>
    <row r="767" spans="1:43" s="26" customFormat="1">
      <c r="A767" s="204"/>
      <c r="B767" s="232"/>
      <c r="C767" s="25"/>
      <c r="D767" s="25"/>
      <c r="E767" s="25"/>
      <c r="F767" s="25"/>
      <c r="G767" s="226"/>
      <c r="H767" s="226"/>
      <c r="I767" s="131"/>
      <c r="J767" s="227"/>
      <c r="K767" s="228"/>
      <c r="L767" s="34"/>
      <c r="M767" s="34"/>
      <c r="N767" s="34"/>
      <c r="O767" s="34"/>
      <c r="P767" s="33"/>
      <c r="Q767" s="33"/>
      <c r="R767" s="33"/>
      <c r="S767" s="25"/>
      <c r="T767" s="124"/>
      <c r="U767" s="34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</row>
    <row r="768" spans="1:43" s="26" customFormat="1">
      <c r="A768" s="204"/>
      <c r="B768" s="232"/>
      <c r="C768" s="25"/>
      <c r="D768" s="25"/>
      <c r="E768" s="25"/>
      <c r="F768" s="25"/>
      <c r="G768" s="226"/>
      <c r="H768" s="226"/>
      <c r="I768" s="131"/>
      <c r="J768" s="227"/>
      <c r="K768" s="228"/>
      <c r="L768" s="34"/>
      <c r="M768" s="34"/>
      <c r="N768" s="34"/>
      <c r="O768" s="34"/>
      <c r="P768" s="33"/>
      <c r="Q768" s="33"/>
      <c r="R768" s="33"/>
      <c r="S768" s="226"/>
      <c r="T768" s="124"/>
      <c r="U768" s="34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</row>
    <row r="769" spans="1:43" s="26" customFormat="1">
      <c r="A769" s="204"/>
      <c r="B769" s="232"/>
      <c r="C769" s="230"/>
      <c r="D769" s="25"/>
      <c r="E769" s="25"/>
      <c r="F769" s="25"/>
      <c r="G769" s="226"/>
      <c r="H769" s="226"/>
      <c r="I769" s="131"/>
      <c r="J769" s="227"/>
      <c r="K769" s="228"/>
      <c r="L769" s="34"/>
      <c r="M769" s="34"/>
      <c r="N769" s="34"/>
      <c r="O769" s="34"/>
      <c r="P769" s="33"/>
      <c r="Q769" s="33"/>
      <c r="R769" s="33"/>
      <c r="S769" s="25"/>
      <c r="T769" s="124"/>
      <c r="U769" s="34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</row>
    <row r="770" spans="1:43" s="26" customFormat="1">
      <c r="A770" s="204"/>
      <c r="B770" s="232"/>
      <c r="C770" s="25"/>
      <c r="D770" s="25"/>
      <c r="E770" s="25"/>
      <c r="F770" s="25"/>
      <c r="G770" s="226"/>
      <c r="H770" s="226"/>
      <c r="I770" s="131"/>
      <c r="J770" s="227"/>
      <c r="K770" s="228"/>
      <c r="L770" s="34"/>
      <c r="M770" s="34"/>
      <c r="N770" s="34"/>
      <c r="O770" s="34"/>
      <c r="P770" s="33"/>
      <c r="Q770" s="33"/>
      <c r="R770" s="33"/>
      <c r="S770" s="25"/>
      <c r="T770" s="124"/>
      <c r="U770" s="34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</row>
    <row r="771" spans="1:43" s="26" customFormat="1">
      <c r="A771" s="204"/>
      <c r="B771" s="232"/>
      <c r="C771" s="25"/>
      <c r="D771" s="25"/>
      <c r="E771" s="25"/>
      <c r="F771" s="25"/>
      <c r="G771" s="226"/>
      <c r="H771" s="226"/>
      <c r="I771" s="131"/>
      <c r="J771" s="227"/>
      <c r="K771" s="228"/>
      <c r="L771" s="34"/>
      <c r="M771" s="34"/>
      <c r="N771" s="34"/>
      <c r="O771" s="34"/>
      <c r="P771" s="33"/>
      <c r="Q771" s="33"/>
      <c r="R771" s="33"/>
      <c r="S771" s="25"/>
      <c r="T771" s="124"/>
      <c r="U771" s="34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</row>
    <row r="772" spans="1:43" s="26" customFormat="1">
      <c r="A772" s="204"/>
      <c r="B772" s="232"/>
      <c r="C772" s="25"/>
      <c r="D772" s="25"/>
      <c r="E772" s="25"/>
      <c r="F772" s="25"/>
      <c r="G772" s="226"/>
      <c r="H772" s="226"/>
      <c r="I772" s="131"/>
      <c r="J772" s="227"/>
      <c r="K772" s="228"/>
      <c r="L772" s="34"/>
      <c r="M772" s="34"/>
      <c r="N772" s="34"/>
      <c r="O772" s="34"/>
      <c r="P772" s="33"/>
      <c r="Q772" s="33"/>
      <c r="R772" s="33"/>
      <c r="S772" s="25"/>
      <c r="T772" s="124"/>
      <c r="U772" s="34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</row>
    <row r="773" spans="1:43" s="26" customFormat="1">
      <c r="A773" s="204"/>
      <c r="B773" s="232"/>
      <c r="C773" s="25"/>
      <c r="D773" s="25"/>
      <c r="E773" s="25"/>
      <c r="F773" s="25"/>
      <c r="G773" s="226"/>
      <c r="H773" s="226"/>
      <c r="I773" s="131"/>
      <c r="J773" s="227"/>
      <c r="K773" s="228"/>
      <c r="L773" s="34"/>
      <c r="M773" s="34"/>
      <c r="N773" s="34"/>
      <c r="O773" s="34"/>
      <c r="P773" s="33"/>
      <c r="Q773" s="33"/>
      <c r="R773" s="33"/>
      <c r="S773" s="25"/>
      <c r="T773" s="124"/>
      <c r="U773" s="34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</row>
    <row r="774" spans="1:43" s="26" customFormat="1">
      <c r="A774" s="204"/>
      <c r="B774" s="232"/>
      <c r="C774" s="25"/>
      <c r="D774" s="25"/>
      <c r="E774" s="25"/>
      <c r="F774" s="25"/>
      <c r="G774" s="226"/>
      <c r="H774" s="226"/>
      <c r="I774" s="131"/>
      <c r="J774" s="227"/>
      <c r="K774" s="228"/>
      <c r="L774" s="34"/>
      <c r="M774" s="34"/>
      <c r="N774" s="34"/>
      <c r="O774" s="34"/>
      <c r="P774" s="33"/>
      <c r="Q774" s="33"/>
      <c r="R774" s="33"/>
      <c r="S774" s="25"/>
      <c r="T774" s="124"/>
      <c r="U774" s="34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</row>
    <row r="775" spans="1:43" s="26" customFormat="1">
      <c r="A775" s="204"/>
      <c r="B775" s="232"/>
      <c r="C775" s="25"/>
      <c r="D775" s="25"/>
      <c r="E775" s="25"/>
      <c r="F775" s="25"/>
      <c r="G775" s="226"/>
      <c r="H775" s="226"/>
      <c r="I775" s="131"/>
      <c r="J775" s="227"/>
      <c r="K775" s="228"/>
      <c r="L775" s="34"/>
      <c r="M775" s="34"/>
      <c r="N775" s="34"/>
      <c r="O775" s="34"/>
      <c r="P775" s="33"/>
      <c r="Q775" s="33"/>
      <c r="R775" s="33"/>
      <c r="S775" s="25"/>
      <c r="T775" s="124"/>
      <c r="U775" s="34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</row>
    <row r="776" spans="1:43" s="26" customFormat="1">
      <c r="A776" s="204"/>
      <c r="B776" s="232"/>
      <c r="C776" s="25"/>
      <c r="D776" s="25"/>
      <c r="E776" s="25"/>
      <c r="F776" s="25"/>
      <c r="G776" s="226"/>
      <c r="H776" s="226"/>
      <c r="I776" s="131"/>
      <c r="J776" s="227"/>
      <c r="K776" s="228"/>
      <c r="L776" s="34"/>
      <c r="M776" s="34"/>
      <c r="N776" s="34"/>
      <c r="O776" s="34"/>
      <c r="P776" s="33"/>
      <c r="Q776" s="33"/>
      <c r="R776" s="33"/>
      <c r="S776" s="25"/>
      <c r="T776" s="124"/>
      <c r="U776" s="34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</row>
    <row r="777" spans="1:43" s="26" customFormat="1">
      <c r="A777" s="204"/>
      <c r="B777" s="232"/>
      <c r="C777" s="25"/>
      <c r="D777" s="25"/>
      <c r="E777" s="25"/>
      <c r="F777" s="25"/>
      <c r="G777" s="226"/>
      <c r="H777" s="226"/>
      <c r="I777" s="131"/>
      <c r="J777" s="227"/>
      <c r="K777" s="228"/>
      <c r="L777" s="34"/>
      <c r="M777" s="34"/>
      <c r="N777" s="34"/>
      <c r="O777" s="34"/>
      <c r="P777" s="33"/>
      <c r="Q777" s="33"/>
      <c r="R777" s="33"/>
      <c r="S777" s="25"/>
      <c r="T777" s="124"/>
      <c r="U777" s="34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</row>
    <row r="778" spans="1:43" s="26" customFormat="1">
      <c r="A778" s="204"/>
      <c r="B778" s="232"/>
      <c r="C778" s="25"/>
      <c r="D778" s="25"/>
      <c r="E778" s="25"/>
      <c r="F778" s="25"/>
      <c r="G778" s="226"/>
      <c r="H778" s="226"/>
      <c r="I778" s="131"/>
      <c r="J778" s="227"/>
      <c r="K778" s="228"/>
      <c r="L778" s="34"/>
      <c r="M778" s="34"/>
      <c r="N778" s="34"/>
      <c r="O778" s="34"/>
      <c r="P778" s="33"/>
      <c r="Q778" s="33"/>
      <c r="R778" s="33"/>
      <c r="S778" s="25"/>
      <c r="T778" s="124"/>
      <c r="U778" s="34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</row>
    <row r="779" spans="1:43" s="26" customFormat="1">
      <c r="A779" s="204"/>
      <c r="B779" s="232"/>
      <c r="C779" s="25"/>
      <c r="D779" s="25"/>
      <c r="E779" s="25"/>
      <c r="F779" s="25"/>
      <c r="G779" s="226"/>
      <c r="H779" s="226"/>
      <c r="I779" s="131"/>
      <c r="J779" s="227"/>
      <c r="K779" s="228"/>
      <c r="L779" s="34"/>
      <c r="M779" s="34"/>
      <c r="N779" s="34"/>
      <c r="O779" s="34"/>
      <c r="P779" s="33"/>
      <c r="Q779" s="33"/>
      <c r="R779" s="33"/>
      <c r="S779" s="25"/>
      <c r="T779" s="124"/>
      <c r="U779" s="34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</row>
    <row r="780" spans="1:43" s="26" customFormat="1">
      <c r="A780" s="204"/>
      <c r="B780" s="232"/>
      <c r="C780" s="25"/>
      <c r="D780" s="25"/>
      <c r="E780" s="25"/>
      <c r="F780" s="25"/>
      <c r="G780" s="226"/>
      <c r="H780" s="226"/>
      <c r="I780" s="131"/>
      <c r="J780" s="227"/>
      <c r="K780" s="33"/>
      <c r="L780" s="34"/>
      <c r="M780" s="34"/>
      <c r="N780" s="34"/>
      <c r="O780" s="34"/>
      <c r="P780" s="33"/>
      <c r="Q780" s="33"/>
      <c r="R780" s="33"/>
      <c r="S780" s="25"/>
      <c r="T780" s="124"/>
      <c r="U780" s="34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</row>
    <row r="781" spans="1:43" s="26" customFormat="1">
      <c r="A781" s="204"/>
      <c r="B781" s="232"/>
      <c r="C781" s="25"/>
      <c r="D781" s="25"/>
      <c r="E781" s="25"/>
      <c r="F781" s="25"/>
      <c r="G781" s="226"/>
      <c r="H781" s="226"/>
      <c r="I781" s="131"/>
      <c r="J781" s="227"/>
      <c r="K781" s="228"/>
      <c r="L781" s="34"/>
      <c r="M781" s="34"/>
      <c r="N781" s="34"/>
      <c r="O781" s="34"/>
      <c r="P781" s="33"/>
      <c r="Q781" s="33"/>
      <c r="R781" s="33"/>
      <c r="S781" s="25"/>
      <c r="T781" s="124"/>
      <c r="U781" s="34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</row>
    <row r="782" spans="1:43" s="26" customFormat="1">
      <c r="A782" s="204"/>
      <c r="B782" s="232"/>
      <c r="C782" s="25"/>
      <c r="D782" s="25"/>
      <c r="E782" s="25"/>
      <c r="F782" s="25"/>
      <c r="G782" s="226"/>
      <c r="H782" s="226"/>
      <c r="I782" s="131"/>
      <c r="J782" s="227"/>
      <c r="K782" s="228"/>
      <c r="L782" s="34"/>
      <c r="M782" s="34"/>
      <c r="N782" s="34"/>
      <c r="O782" s="34"/>
      <c r="P782" s="33"/>
      <c r="Q782" s="33"/>
      <c r="R782" s="33"/>
      <c r="S782" s="25"/>
      <c r="T782" s="124"/>
      <c r="U782" s="34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</row>
    <row r="783" spans="1:43" s="26" customFormat="1">
      <c r="A783" s="204"/>
      <c r="B783" s="232"/>
      <c r="C783" s="25"/>
      <c r="D783" s="25"/>
      <c r="E783" s="25"/>
      <c r="F783" s="25"/>
      <c r="G783" s="226"/>
      <c r="H783" s="226"/>
      <c r="I783" s="131"/>
      <c r="J783" s="227"/>
      <c r="K783" s="228"/>
      <c r="L783" s="34"/>
      <c r="M783" s="34"/>
      <c r="N783" s="34"/>
      <c r="O783" s="34"/>
      <c r="P783" s="33"/>
      <c r="Q783" s="33"/>
      <c r="R783" s="33"/>
      <c r="S783" s="226"/>
      <c r="T783" s="124"/>
      <c r="U783" s="34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</row>
    <row r="784" spans="1:43" s="26" customFormat="1">
      <c r="A784" s="204"/>
      <c r="B784" s="232"/>
      <c r="C784" s="25"/>
      <c r="D784" s="25"/>
      <c r="E784" s="25"/>
      <c r="F784" s="25"/>
      <c r="G784" s="226"/>
      <c r="H784" s="226"/>
      <c r="I784" s="131"/>
      <c r="J784" s="227"/>
      <c r="K784" s="228"/>
      <c r="L784" s="34"/>
      <c r="M784" s="34"/>
      <c r="N784" s="34"/>
      <c r="O784" s="34"/>
      <c r="P784" s="33"/>
      <c r="Q784" s="33"/>
      <c r="R784" s="33"/>
      <c r="S784" s="25"/>
      <c r="T784" s="124"/>
      <c r="U784" s="34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</row>
    <row r="785" spans="1:43" s="26" customFormat="1">
      <c r="A785" s="204"/>
      <c r="B785" s="232"/>
      <c r="C785" s="25"/>
      <c r="D785" s="25"/>
      <c r="E785" s="25"/>
      <c r="F785" s="25"/>
      <c r="G785" s="226"/>
      <c r="H785" s="226"/>
      <c r="I785" s="131"/>
      <c r="J785" s="227"/>
      <c r="K785" s="228"/>
      <c r="L785" s="34"/>
      <c r="M785" s="34"/>
      <c r="N785" s="34"/>
      <c r="O785" s="34"/>
      <c r="P785" s="33"/>
      <c r="Q785" s="33"/>
      <c r="R785" s="33"/>
      <c r="S785" s="25"/>
      <c r="T785" s="124"/>
      <c r="U785" s="34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</row>
    <row r="786" spans="1:43" s="26" customFormat="1">
      <c r="A786" s="204"/>
      <c r="B786" s="232"/>
      <c r="C786" s="25"/>
      <c r="D786" s="25"/>
      <c r="E786" s="25"/>
      <c r="F786" s="25"/>
      <c r="G786" s="226"/>
      <c r="H786" s="226"/>
      <c r="I786" s="131"/>
      <c r="J786" s="227"/>
      <c r="K786" s="228"/>
      <c r="L786" s="34"/>
      <c r="M786" s="34"/>
      <c r="N786" s="34"/>
      <c r="O786" s="34"/>
      <c r="P786" s="33"/>
      <c r="Q786" s="33"/>
      <c r="R786" s="33"/>
      <c r="S786" s="25"/>
      <c r="T786" s="124"/>
      <c r="U786" s="34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</row>
    <row r="787" spans="1:43" s="26" customFormat="1">
      <c r="A787" s="204"/>
      <c r="B787" s="232"/>
      <c r="C787" s="25"/>
      <c r="D787" s="25"/>
      <c r="E787" s="25"/>
      <c r="F787" s="25"/>
      <c r="G787" s="226"/>
      <c r="H787" s="226"/>
      <c r="I787" s="131"/>
      <c r="J787" s="227"/>
      <c r="K787" s="228"/>
      <c r="L787" s="34"/>
      <c r="M787" s="34"/>
      <c r="N787" s="34"/>
      <c r="O787" s="34"/>
      <c r="P787" s="33"/>
      <c r="Q787" s="33"/>
      <c r="R787" s="33"/>
      <c r="S787" s="25"/>
      <c r="T787" s="124"/>
      <c r="U787" s="34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</row>
    <row r="788" spans="1:43" s="26" customFormat="1">
      <c r="A788" s="204"/>
      <c r="B788" s="232"/>
      <c r="C788" s="25"/>
      <c r="D788" s="25"/>
      <c r="E788" s="25"/>
      <c r="F788" s="25"/>
      <c r="G788" s="226"/>
      <c r="H788" s="226"/>
      <c r="I788" s="131"/>
      <c r="J788" s="227"/>
      <c r="K788" s="228"/>
      <c r="L788" s="34"/>
      <c r="M788" s="34"/>
      <c r="N788" s="34"/>
      <c r="O788" s="34"/>
      <c r="P788" s="33"/>
      <c r="Q788" s="33"/>
      <c r="R788" s="33"/>
      <c r="S788" s="25"/>
      <c r="T788" s="124"/>
      <c r="U788" s="34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</row>
    <row r="789" spans="1:43" s="26" customFormat="1">
      <c r="A789" s="204"/>
      <c r="B789" s="232"/>
      <c r="C789" s="25"/>
      <c r="D789" s="25"/>
      <c r="E789" s="25"/>
      <c r="F789" s="25"/>
      <c r="G789" s="226"/>
      <c r="H789" s="226"/>
      <c r="I789" s="131"/>
      <c r="J789" s="227"/>
      <c r="K789" s="228"/>
      <c r="L789" s="34"/>
      <c r="M789" s="34"/>
      <c r="N789" s="34"/>
      <c r="O789" s="34"/>
      <c r="P789" s="33"/>
      <c r="Q789" s="33"/>
      <c r="R789" s="33"/>
      <c r="S789" s="25"/>
      <c r="T789" s="124"/>
      <c r="U789" s="34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</row>
    <row r="790" spans="1:43" s="26" customFormat="1">
      <c r="A790" s="204"/>
      <c r="B790" s="232"/>
      <c r="C790" s="25"/>
      <c r="D790" s="25"/>
      <c r="E790" s="25"/>
      <c r="F790" s="25"/>
      <c r="G790" s="226"/>
      <c r="H790" s="226"/>
      <c r="I790" s="131"/>
      <c r="J790" s="227"/>
      <c r="K790" s="228"/>
      <c r="L790" s="34"/>
      <c r="M790" s="34"/>
      <c r="N790" s="34"/>
      <c r="O790" s="34"/>
      <c r="P790" s="33"/>
      <c r="Q790" s="33"/>
      <c r="R790" s="33"/>
      <c r="S790" s="25"/>
      <c r="T790" s="124"/>
      <c r="U790" s="34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</row>
    <row r="791" spans="1:43" s="26" customFormat="1">
      <c r="A791" s="204"/>
      <c r="B791" s="232"/>
      <c r="C791" s="25"/>
      <c r="D791" s="25"/>
      <c r="E791" s="25"/>
      <c r="F791" s="25"/>
      <c r="G791" s="226"/>
      <c r="H791" s="226"/>
      <c r="I791" s="131"/>
      <c r="J791" s="227"/>
      <c r="K791" s="228"/>
      <c r="L791" s="34"/>
      <c r="M791" s="34"/>
      <c r="N791" s="34"/>
      <c r="O791" s="34"/>
      <c r="P791" s="33"/>
      <c r="Q791" s="33"/>
      <c r="R791" s="33"/>
      <c r="S791" s="25"/>
      <c r="T791" s="124"/>
      <c r="U791" s="34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</row>
    <row r="792" spans="1:43" s="26" customFormat="1">
      <c r="A792" s="204"/>
      <c r="B792" s="232"/>
      <c r="C792" s="25"/>
      <c r="D792" s="25"/>
      <c r="E792" s="25"/>
      <c r="F792" s="25"/>
      <c r="G792" s="226"/>
      <c r="H792" s="226"/>
      <c r="I792" s="131"/>
      <c r="J792" s="227"/>
      <c r="K792" s="228"/>
      <c r="L792" s="34"/>
      <c r="M792" s="34"/>
      <c r="N792" s="34"/>
      <c r="O792" s="34"/>
      <c r="P792" s="33"/>
      <c r="Q792" s="33"/>
      <c r="R792" s="33"/>
      <c r="S792" s="25"/>
      <c r="T792" s="124"/>
      <c r="U792" s="34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</row>
    <row r="793" spans="1:43" s="26" customFormat="1">
      <c r="A793" s="204"/>
      <c r="B793" s="232"/>
      <c r="C793" s="25"/>
      <c r="D793" s="25"/>
      <c r="E793" s="25"/>
      <c r="F793" s="25"/>
      <c r="G793" s="226"/>
      <c r="H793" s="226"/>
      <c r="I793" s="131"/>
      <c r="J793" s="227"/>
      <c r="K793" s="228"/>
      <c r="L793" s="34"/>
      <c r="M793" s="34"/>
      <c r="N793" s="34"/>
      <c r="O793" s="34"/>
      <c r="P793" s="33"/>
      <c r="Q793" s="33"/>
      <c r="R793" s="33"/>
      <c r="S793" s="25"/>
      <c r="T793" s="124"/>
      <c r="U793" s="34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</row>
    <row r="794" spans="1:43" s="26" customFormat="1">
      <c r="A794" s="204"/>
      <c r="B794" s="232"/>
      <c r="C794" s="25"/>
      <c r="D794" s="25"/>
      <c r="E794" s="25"/>
      <c r="F794" s="25"/>
      <c r="G794" s="226"/>
      <c r="H794" s="226"/>
      <c r="I794" s="131"/>
      <c r="J794" s="227"/>
      <c r="K794" s="228"/>
      <c r="L794" s="34"/>
      <c r="M794" s="34"/>
      <c r="N794" s="34"/>
      <c r="O794" s="34"/>
      <c r="P794" s="33"/>
      <c r="Q794" s="33"/>
      <c r="R794" s="33"/>
      <c r="S794" s="25"/>
      <c r="T794" s="124"/>
      <c r="U794" s="34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</row>
    <row r="795" spans="1:43" s="26" customFormat="1">
      <c r="A795" s="204"/>
      <c r="B795" s="232"/>
      <c r="C795" s="25"/>
      <c r="D795" s="25"/>
      <c r="E795" s="25"/>
      <c r="F795" s="25"/>
      <c r="G795" s="226"/>
      <c r="H795" s="226"/>
      <c r="I795" s="131"/>
      <c r="J795" s="227"/>
      <c r="K795" s="33"/>
      <c r="L795" s="34"/>
      <c r="M795" s="34"/>
      <c r="N795" s="34"/>
      <c r="O795" s="34"/>
      <c r="P795" s="33"/>
      <c r="Q795" s="33"/>
      <c r="R795" s="33"/>
      <c r="S795" s="25"/>
      <c r="T795" s="124"/>
      <c r="U795" s="34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</row>
    <row r="796" spans="1:43" s="26" customFormat="1">
      <c r="A796" s="204"/>
      <c r="B796" s="232"/>
      <c r="C796" s="25"/>
      <c r="D796" s="25"/>
      <c r="E796" s="25"/>
      <c r="F796" s="25"/>
      <c r="G796" s="226"/>
      <c r="H796" s="226"/>
      <c r="I796" s="131"/>
      <c r="J796" s="227"/>
      <c r="K796" s="228"/>
      <c r="L796" s="34"/>
      <c r="M796" s="34"/>
      <c r="N796" s="34"/>
      <c r="O796" s="34"/>
      <c r="P796" s="33"/>
      <c r="Q796" s="33"/>
      <c r="R796" s="33"/>
      <c r="S796" s="25"/>
      <c r="T796" s="124"/>
      <c r="U796" s="34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</row>
    <row r="797" spans="1:43" s="26" customFormat="1">
      <c r="A797" s="204"/>
      <c r="B797" s="232"/>
      <c r="C797" s="25"/>
      <c r="D797" s="25"/>
      <c r="E797" s="25"/>
      <c r="F797" s="25"/>
      <c r="G797" s="226"/>
      <c r="H797" s="226"/>
      <c r="I797" s="131"/>
      <c r="J797" s="227"/>
      <c r="K797" s="228"/>
      <c r="L797" s="34"/>
      <c r="M797" s="34"/>
      <c r="N797" s="34"/>
      <c r="O797" s="34"/>
      <c r="P797" s="33"/>
      <c r="Q797" s="33"/>
      <c r="R797" s="33"/>
      <c r="S797" s="25"/>
      <c r="T797" s="124"/>
      <c r="U797" s="34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</row>
    <row r="798" spans="1:43" s="26" customFormat="1">
      <c r="A798" s="204"/>
      <c r="B798" s="232"/>
      <c r="C798" s="25"/>
      <c r="D798" s="25"/>
      <c r="E798" s="25"/>
      <c r="F798" s="25"/>
      <c r="G798" s="226"/>
      <c r="H798" s="226"/>
      <c r="I798" s="131"/>
      <c r="J798" s="227"/>
      <c r="K798" s="228"/>
      <c r="L798" s="34"/>
      <c r="M798" s="34"/>
      <c r="N798" s="34"/>
      <c r="O798" s="34"/>
      <c r="P798" s="33"/>
      <c r="Q798" s="33"/>
      <c r="R798" s="33"/>
      <c r="S798" s="226"/>
      <c r="T798" s="124"/>
      <c r="U798" s="34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</row>
    <row r="799" spans="1:43" s="26" customFormat="1">
      <c r="A799" s="204"/>
      <c r="B799" s="232"/>
      <c r="C799" s="25"/>
      <c r="D799" s="25"/>
      <c r="E799" s="25"/>
      <c r="F799" s="25"/>
      <c r="G799" s="226"/>
      <c r="H799" s="226"/>
      <c r="I799" s="131"/>
      <c r="J799" s="227"/>
      <c r="K799" s="228"/>
      <c r="L799" s="34"/>
      <c r="M799" s="34"/>
      <c r="N799" s="34"/>
      <c r="O799" s="34"/>
      <c r="P799" s="33"/>
      <c r="Q799" s="33"/>
      <c r="R799" s="33"/>
      <c r="S799" s="25"/>
      <c r="T799" s="124"/>
      <c r="U799" s="34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</row>
    <row r="800" spans="1:43" s="26" customFormat="1">
      <c r="A800" s="204"/>
      <c r="B800" s="232"/>
      <c r="C800" s="25"/>
      <c r="D800" s="25"/>
      <c r="E800" s="25"/>
      <c r="F800" s="25"/>
      <c r="G800" s="226"/>
      <c r="H800" s="226"/>
      <c r="I800" s="131"/>
      <c r="J800" s="227"/>
      <c r="K800" s="228"/>
      <c r="L800" s="34"/>
      <c r="M800" s="34"/>
      <c r="N800" s="34"/>
      <c r="O800" s="34"/>
      <c r="P800" s="33"/>
      <c r="Q800" s="33"/>
      <c r="R800" s="33"/>
      <c r="S800" s="25"/>
      <c r="T800" s="124"/>
      <c r="U800" s="34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</row>
    <row r="801" spans="1:43" s="26" customFormat="1">
      <c r="A801" s="204"/>
      <c r="B801" s="232"/>
      <c r="C801" s="25"/>
      <c r="D801" s="25"/>
      <c r="E801" s="25"/>
      <c r="F801" s="25"/>
      <c r="G801" s="226"/>
      <c r="H801" s="226"/>
      <c r="I801" s="131"/>
      <c r="J801" s="227"/>
      <c r="K801" s="228"/>
      <c r="L801" s="34"/>
      <c r="M801" s="34"/>
      <c r="N801" s="34"/>
      <c r="O801" s="34"/>
      <c r="P801" s="33"/>
      <c r="Q801" s="33"/>
      <c r="R801" s="33"/>
      <c r="S801" s="25"/>
      <c r="T801" s="124"/>
      <c r="U801" s="34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</row>
    <row r="802" spans="1:43" s="26" customFormat="1">
      <c r="A802" s="204"/>
      <c r="B802" s="232"/>
      <c r="C802" s="25"/>
      <c r="D802" s="25"/>
      <c r="E802" s="25"/>
      <c r="F802" s="25"/>
      <c r="G802" s="226"/>
      <c r="H802" s="226"/>
      <c r="I802" s="131"/>
      <c r="J802" s="227"/>
      <c r="K802" s="228"/>
      <c r="L802" s="34"/>
      <c r="M802" s="34"/>
      <c r="N802" s="34"/>
      <c r="O802" s="34"/>
      <c r="P802" s="33"/>
      <c r="Q802" s="33"/>
      <c r="R802" s="33"/>
      <c r="S802" s="25"/>
      <c r="T802" s="124"/>
      <c r="U802" s="34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</row>
    <row r="803" spans="1:43" s="26" customFormat="1">
      <c r="A803" s="204"/>
      <c r="B803" s="232"/>
      <c r="C803" s="25"/>
      <c r="D803" s="25"/>
      <c r="E803" s="25"/>
      <c r="F803" s="25"/>
      <c r="G803" s="226"/>
      <c r="H803" s="226"/>
      <c r="I803" s="131"/>
      <c r="J803" s="227"/>
      <c r="K803" s="228"/>
      <c r="L803" s="34"/>
      <c r="M803" s="34"/>
      <c r="N803" s="34"/>
      <c r="O803" s="34"/>
      <c r="P803" s="33"/>
      <c r="Q803" s="33"/>
      <c r="R803" s="33"/>
      <c r="S803" s="25"/>
      <c r="T803" s="124"/>
      <c r="U803" s="34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</row>
    <row r="804" spans="1:43" s="26" customFormat="1">
      <c r="A804" s="204"/>
      <c r="B804" s="232"/>
      <c r="C804" s="25"/>
      <c r="D804" s="25"/>
      <c r="E804" s="25"/>
      <c r="F804" s="25"/>
      <c r="G804" s="226"/>
      <c r="H804" s="226"/>
      <c r="I804" s="131"/>
      <c r="J804" s="227"/>
      <c r="K804" s="228"/>
      <c r="L804" s="34"/>
      <c r="M804" s="34"/>
      <c r="N804" s="34"/>
      <c r="O804" s="34"/>
      <c r="P804" s="33"/>
      <c r="Q804" s="33"/>
      <c r="R804" s="33"/>
      <c r="S804" s="25"/>
      <c r="T804" s="124"/>
      <c r="U804" s="34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</row>
    <row r="805" spans="1:43" s="26" customFormat="1">
      <c r="A805" s="204"/>
      <c r="B805" s="232"/>
      <c r="C805" s="25"/>
      <c r="D805" s="25"/>
      <c r="E805" s="25"/>
      <c r="F805" s="25"/>
      <c r="G805" s="226"/>
      <c r="H805" s="226"/>
      <c r="I805" s="131"/>
      <c r="J805" s="227"/>
      <c r="K805" s="228"/>
      <c r="L805" s="34"/>
      <c r="M805" s="34"/>
      <c r="N805" s="34"/>
      <c r="O805" s="34"/>
      <c r="P805" s="33"/>
      <c r="Q805" s="33"/>
      <c r="R805" s="33"/>
      <c r="S805" s="25"/>
      <c r="T805" s="124"/>
      <c r="U805" s="34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</row>
    <row r="806" spans="1:43" s="26" customFormat="1">
      <c r="A806" s="204"/>
      <c r="B806" s="232"/>
      <c r="C806" s="25"/>
      <c r="D806" s="25"/>
      <c r="E806" s="25"/>
      <c r="F806" s="25"/>
      <c r="G806" s="226"/>
      <c r="H806" s="226"/>
      <c r="I806" s="131"/>
      <c r="J806" s="227"/>
      <c r="K806" s="228"/>
      <c r="L806" s="34"/>
      <c r="M806" s="34"/>
      <c r="N806" s="34"/>
      <c r="O806" s="34"/>
      <c r="P806" s="33"/>
      <c r="Q806" s="33"/>
      <c r="R806" s="33"/>
      <c r="S806" s="25"/>
      <c r="T806" s="124"/>
      <c r="U806" s="34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</row>
    <row r="807" spans="1:43" s="26" customFormat="1">
      <c r="A807" s="204"/>
      <c r="B807" s="232"/>
      <c r="C807" s="25"/>
      <c r="D807" s="25"/>
      <c r="E807" s="25"/>
      <c r="F807" s="25"/>
      <c r="G807" s="226"/>
      <c r="H807" s="226"/>
      <c r="I807" s="131"/>
      <c r="J807" s="227"/>
      <c r="K807" s="228"/>
      <c r="L807" s="34"/>
      <c r="M807" s="34"/>
      <c r="N807" s="34"/>
      <c r="O807" s="34"/>
      <c r="P807" s="33"/>
      <c r="Q807" s="33"/>
      <c r="R807" s="33"/>
      <c r="S807" s="25"/>
      <c r="T807" s="124"/>
      <c r="U807" s="34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</row>
    <row r="808" spans="1:43" s="26" customFormat="1">
      <c r="A808" s="204"/>
      <c r="B808" s="232"/>
      <c r="C808" s="25"/>
      <c r="D808" s="25"/>
      <c r="E808" s="25"/>
      <c r="F808" s="25"/>
      <c r="G808" s="226"/>
      <c r="H808" s="226"/>
      <c r="I808" s="131"/>
      <c r="J808" s="227"/>
      <c r="K808" s="228"/>
      <c r="L808" s="34"/>
      <c r="M808" s="34"/>
      <c r="N808" s="34"/>
      <c r="O808" s="34"/>
      <c r="P808" s="33"/>
      <c r="Q808" s="33"/>
      <c r="R808" s="33"/>
      <c r="S808" s="25"/>
      <c r="T808" s="124"/>
      <c r="U808" s="34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</row>
    <row r="809" spans="1:43" s="26" customFormat="1">
      <c r="A809" s="204"/>
      <c r="B809" s="232"/>
      <c r="C809" s="25"/>
      <c r="D809" s="25"/>
      <c r="E809" s="25"/>
      <c r="F809" s="25"/>
      <c r="G809" s="226"/>
      <c r="H809" s="226"/>
      <c r="I809" s="131"/>
      <c r="J809" s="227"/>
      <c r="K809" s="228"/>
      <c r="L809" s="34"/>
      <c r="M809" s="34"/>
      <c r="N809" s="34"/>
      <c r="O809" s="34"/>
      <c r="P809" s="33"/>
      <c r="Q809" s="33"/>
      <c r="R809" s="33"/>
      <c r="S809" s="25"/>
      <c r="T809" s="124"/>
      <c r="U809" s="34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</row>
    <row r="810" spans="1:43" s="26" customFormat="1">
      <c r="A810" s="204"/>
      <c r="B810" s="232"/>
      <c r="C810" s="25"/>
      <c r="D810" s="25"/>
      <c r="E810" s="25"/>
      <c r="F810" s="25"/>
      <c r="G810" s="226"/>
      <c r="H810" s="226"/>
      <c r="I810" s="131"/>
      <c r="J810" s="227"/>
      <c r="K810" s="33"/>
      <c r="L810" s="34"/>
      <c r="M810" s="34"/>
      <c r="N810" s="34"/>
      <c r="O810" s="34"/>
      <c r="P810" s="33"/>
      <c r="Q810" s="33"/>
      <c r="R810" s="33"/>
      <c r="S810" s="25"/>
      <c r="T810" s="124"/>
      <c r="U810" s="34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</row>
    <row r="811" spans="1:43" s="26" customFormat="1">
      <c r="A811" s="204"/>
      <c r="B811" s="232"/>
      <c r="C811" s="25"/>
      <c r="D811" s="25"/>
      <c r="E811" s="25"/>
      <c r="F811" s="25"/>
      <c r="G811" s="226"/>
      <c r="H811" s="226"/>
      <c r="I811" s="131"/>
      <c r="J811" s="227"/>
      <c r="K811" s="228"/>
      <c r="L811" s="34"/>
      <c r="M811" s="34"/>
      <c r="N811" s="34"/>
      <c r="O811" s="34"/>
      <c r="P811" s="33"/>
      <c r="Q811" s="33"/>
      <c r="R811" s="33"/>
      <c r="S811" s="25"/>
      <c r="T811" s="124"/>
      <c r="U811" s="34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</row>
    <row r="812" spans="1:43" s="26" customFormat="1">
      <c r="A812" s="204"/>
      <c r="B812" s="232"/>
      <c r="C812" s="25"/>
      <c r="D812" s="25"/>
      <c r="E812" s="25"/>
      <c r="F812" s="25"/>
      <c r="G812" s="226"/>
      <c r="H812" s="226"/>
      <c r="I812" s="131"/>
      <c r="J812" s="227"/>
      <c r="K812" s="228"/>
      <c r="L812" s="34"/>
      <c r="M812" s="34"/>
      <c r="N812" s="34"/>
      <c r="O812" s="34"/>
      <c r="P812" s="33"/>
      <c r="Q812" s="33"/>
      <c r="R812" s="33"/>
      <c r="S812" s="25"/>
      <c r="T812" s="124"/>
      <c r="U812" s="34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</row>
    <row r="813" spans="1:43" s="26" customFormat="1">
      <c r="A813" s="204"/>
      <c r="B813" s="232"/>
      <c r="C813" s="25"/>
      <c r="D813" s="25"/>
      <c r="E813" s="25"/>
      <c r="F813" s="25"/>
      <c r="G813" s="226"/>
      <c r="H813" s="226"/>
      <c r="I813" s="131"/>
      <c r="J813" s="227"/>
      <c r="K813" s="228"/>
      <c r="L813" s="34"/>
      <c r="M813" s="34"/>
      <c r="N813" s="34"/>
      <c r="O813" s="34"/>
      <c r="P813" s="33"/>
      <c r="Q813" s="33"/>
      <c r="R813" s="33"/>
      <c r="S813" s="226"/>
      <c r="T813" s="124"/>
      <c r="U813" s="34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</row>
    <row r="814" spans="1:43" s="26" customFormat="1">
      <c r="A814" s="204"/>
      <c r="B814" s="232"/>
      <c r="C814" s="25"/>
      <c r="D814" s="25"/>
      <c r="E814" s="25"/>
      <c r="F814" s="25"/>
      <c r="G814" s="226"/>
      <c r="H814" s="226"/>
      <c r="I814" s="131"/>
      <c r="J814" s="227"/>
      <c r="K814" s="228"/>
      <c r="L814" s="34"/>
      <c r="M814" s="34"/>
      <c r="N814" s="34"/>
      <c r="O814" s="34"/>
      <c r="P814" s="33"/>
      <c r="Q814" s="33"/>
      <c r="R814" s="33"/>
      <c r="S814" s="25"/>
      <c r="T814" s="124"/>
      <c r="U814" s="34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</row>
    <row r="815" spans="1:43" s="26" customFormat="1">
      <c r="A815" s="204"/>
      <c r="B815" s="232"/>
      <c r="C815" s="25"/>
      <c r="D815" s="25"/>
      <c r="E815" s="25"/>
      <c r="F815" s="25"/>
      <c r="G815" s="226"/>
      <c r="H815" s="226"/>
      <c r="I815" s="131"/>
      <c r="J815" s="227"/>
      <c r="K815" s="228"/>
      <c r="L815" s="34"/>
      <c r="M815" s="34"/>
      <c r="N815" s="34"/>
      <c r="O815" s="34"/>
      <c r="P815" s="33"/>
      <c r="Q815" s="33"/>
      <c r="R815" s="33"/>
      <c r="S815" s="25"/>
      <c r="T815" s="124"/>
      <c r="U815" s="34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</row>
    <row r="816" spans="1:43" s="26" customFormat="1">
      <c r="A816" s="204"/>
      <c r="B816" s="232"/>
      <c r="C816" s="25"/>
      <c r="D816" s="25"/>
      <c r="E816" s="25"/>
      <c r="F816" s="25"/>
      <c r="G816" s="226"/>
      <c r="H816" s="226"/>
      <c r="I816" s="131"/>
      <c r="J816" s="227"/>
      <c r="K816" s="228"/>
      <c r="L816" s="34"/>
      <c r="M816" s="34"/>
      <c r="N816" s="34"/>
      <c r="O816" s="34"/>
      <c r="P816" s="33"/>
      <c r="Q816" s="33"/>
      <c r="R816" s="33"/>
      <c r="S816" s="25"/>
      <c r="T816" s="124"/>
      <c r="U816" s="34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</row>
    <row r="817" spans="1:43" s="26" customFormat="1">
      <c r="A817" s="204"/>
      <c r="B817" s="232"/>
      <c r="C817" s="25"/>
      <c r="D817" s="25"/>
      <c r="E817" s="25"/>
      <c r="F817" s="25"/>
      <c r="G817" s="226"/>
      <c r="H817" s="226"/>
      <c r="I817" s="131"/>
      <c r="J817" s="227"/>
      <c r="K817" s="228"/>
      <c r="L817" s="34"/>
      <c r="M817" s="34"/>
      <c r="N817" s="34"/>
      <c r="O817" s="34"/>
      <c r="P817" s="33"/>
      <c r="Q817" s="33"/>
      <c r="R817" s="33"/>
      <c r="S817" s="25"/>
      <c r="T817" s="124"/>
      <c r="U817" s="34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</row>
    <row r="818" spans="1:43" s="26" customFormat="1">
      <c r="A818" s="204"/>
      <c r="B818" s="232"/>
      <c r="C818" s="25"/>
      <c r="D818" s="25"/>
      <c r="E818" s="25"/>
      <c r="F818" s="25"/>
      <c r="G818" s="226"/>
      <c r="H818" s="226"/>
      <c r="I818" s="131"/>
      <c r="J818" s="227"/>
      <c r="K818" s="228"/>
      <c r="L818" s="34"/>
      <c r="M818" s="34"/>
      <c r="N818" s="34"/>
      <c r="O818" s="34"/>
      <c r="P818" s="33"/>
      <c r="Q818" s="33"/>
      <c r="R818" s="33"/>
      <c r="S818" s="25"/>
      <c r="T818" s="124"/>
      <c r="U818" s="34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</row>
    <row r="819" spans="1:43" s="26" customFormat="1">
      <c r="A819" s="204"/>
      <c r="B819" s="232"/>
      <c r="C819" s="25"/>
      <c r="D819" s="25"/>
      <c r="E819" s="25"/>
      <c r="F819" s="25"/>
      <c r="G819" s="226"/>
      <c r="H819" s="226"/>
      <c r="I819" s="131"/>
      <c r="J819" s="227"/>
      <c r="K819" s="228"/>
      <c r="L819" s="34"/>
      <c r="M819" s="34"/>
      <c r="N819" s="34"/>
      <c r="O819" s="34"/>
      <c r="P819" s="33"/>
      <c r="Q819" s="33"/>
      <c r="R819" s="33"/>
      <c r="S819" s="25"/>
      <c r="T819" s="124"/>
      <c r="U819" s="34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</row>
    <row r="820" spans="1:43" s="26" customFormat="1">
      <c r="A820" s="204"/>
      <c r="B820" s="232"/>
      <c r="C820" s="25"/>
      <c r="D820" s="25"/>
      <c r="E820" s="25"/>
      <c r="F820" s="25"/>
      <c r="G820" s="226"/>
      <c r="H820" s="226"/>
      <c r="I820" s="131"/>
      <c r="J820" s="227"/>
      <c r="K820" s="228"/>
      <c r="L820" s="34"/>
      <c r="M820" s="34"/>
      <c r="N820" s="34"/>
      <c r="O820" s="34"/>
      <c r="P820" s="33"/>
      <c r="Q820" s="33"/>
      <c r="R820" s="33"/>
      <c r="S820" s="25"/>
      <c r="T820" s="124"/>
      <c r="U820" s="34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</row>
    <row r="821" spans="1:43" s="26" customFormat="1">
      <c r="A821" s="204"/>
      <c r="B821" s="232"/>
      <c r="C821" s="25"/>
      <c r="D821" s="25"/>
      <c r="E821" s="25"/>
      <c r="F821" s="25"/>
      <c r="G821" s="226"/>
      <c r="H821" s="226"/>
      <c r="I821" s="131"/>
      <c r="J821" s="227"/>
      <c r="K821" s="228"/>
      <c r="L821" s="34"/>
      <c r="M821" s="34"/>
      <c r="N821" s="34"/>
      <c r="O821" s="34"/>
      <c r="P821" s="33"/>
      <c r="Q821" s="33"/>
      <c r="R821" s="33"/>
      <c r="S821" s="25"/>
      <c r="T821" s="124"/>
      <c r="U821" s="34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</row>
    <row r="822" spans="1:43" s="26" customFormat="1">
      <c r="A822" s="204"/>
      <c r="B822" s="232"/>
      <c r="C822" s="25"/>
      <c r="D822" s="25"/>
      <c r="E822" s="25"/>
      <c r="F822" s="25"/>
      <c r="G822" s="226"/>
      <c r="H822" s="226"/>
      <c r="I822" s="131"/>
      <c r="J822" s="227"/>
      <c r="K822" s="228"/>
      <c r="L822" s="34"/>
      <c r="M822" s="34"/>
      <c r="N822" s="34"/>
      <c r="O822" s="34"/>
      <c r="P822" s="33"/>
      <c r="Q822" s="33"/>
      <c r="R822" s="33"/>
      <c r="S822" s="25"/>
      <c r="T822" s="124"/>
      <c r="U822" s="34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</row>
    <row r="823" spans="1:43" s="26" customFormat="1">
      <c r="A823" s="204"/>
      <c r="B823" s="232"/>
      <c r="C823" s="25"/>
      <c r="D823" s="25"/>
      <c r="E823" s="25"/>
      <c r="F823" s="25"/>
      <c r="G823" s="226"/>
      <c r="H823" s="226"/>
      <c r="I823" s="131"/>
      <c r="J823" s="227"/>
      <c r="K823" s="228"/>
      <c r="L823" s="34"/>
      <c r="M823" s="34"/>
      <c r="N823" s="34"/>
      <c r="O823" s="34"/>
      <c r="P823" s="33"/>
      <c r="Q823" s="33"/>
      <c r="R823" s="33"/>
      <c r="S823" s="25"/>
      <c r="T823" s="124"/>
      <c r="U823" s="34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</row>
    <row r="824" spans="1:43" s="26" customFormat="1">
      <c r="A824" s="204"/>
      <c r="B824" s="232"/>
      <c r="C824" s="25"/>
      <c r="D824" s="25"/>
      <c r="E824" s="25"/>
      <c r="F824" s="25"/>
      <c r="G824" s="226"/>
      <c r="H824" s="226"/>
      <c r="I824" s="131"/>
      <c r="J824" s="227"/>
      <c r="K824" s="228"/>
      <c r="L824" s="34"/>
      <c r="M824" s="34"/>
      <c r="N824" s="34"/>
      <c r="O824" s="34"/>
      <c r="P824" s="33"/>
      <c r="Q824" s="33"/>
      <c r="R824" s="33"/>
      <c r="S824" s="25"/>
      <c r="T824" s="124"/>
      <c r="U824" s="34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</row>
    <row r="825" spans="1:43" s="26" customFormat="1">
      <c r="A825" s="204"/>
      <c r="B825" s="232"/>
      <c r="C825" s="25"/>
      <c r="D825" s="25"/>
      <c r="E825" s="25"/>
      <c r="F825" s="25"/>
      <c r="G825" s="226"/>
      <c r="H825" s="226"/>
      <c r="I825" s="131"/>
      <c r="J825" s="227"/>
      <c r="K825" s="33"/>
      <c r="L825" s="34"/>
      <c r="M825" s="34"/>
      <c r="N825" s="34"/>
      <c r="O825" s="34"/>
      <c r="P825" s="33"/>
      <c r="Q825" s="33"/>
      <c r="R825" s="33"/>
      <c r="S825" s="25"/>
      <c r="T825" s="124"/>
      <c r="U825" s="34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</row>
    <row r="826" spans="1:43" s="26" customFormat="1">
      <c r="A826" s="204"/>
      <c r="B826" s="232"/>
      <c r="C826" s="25"/>
      <c r="D826" s="25"/>
      <c r="E826" s="25"/>
      <c r="F826" s="25"/>
      <c r="G826" s="226"/>
      <c r="H826" s="226"/>
      <c r="I826" s="131"/>
      <c r="J826" s="227"/>
      <c r="K826" s="228"/>
      <c r="L826" s="34"/>
      <c r="M826" s="34"/>
      <c r="N826" s="34"/>
      <c r="O826" s="34"/>
      <c r="P826" s="33"/>
      <c r="Q826" s="33"/>
      <c r="R826" s="33"/>
      <c r="S826" s="25"/>
      <c r="T826" s="124"/>
      <c r="U826" s="34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</row>
    <row r="827" spans="1:43" s="26" customFormat="1">
      <c r="A827" s="204"/>
      <c r="B827" s="232"/>
      <c r="C827" s="25"/>
      <c r="D827" s="25"/>
      <c r="E827" s="25"/>
      <c r="F827" s="25"/>
      <c r="G827" s="226"/>
      <c r="H827" s="226"/>
      <c r="I827" s="131"/>
      <c r="J827" s="227"/>
      <c r="K827" s="228"/>
      <c r="L827" s="34"/>
      <c r="M827" s="34"/>
      <c r="N827" s="34"/>
      <c r="O827" s="34"/>
      <c r="P827" s="33"/>
      <c r="Q827" s="33"/>
      <c r="R827" s="33"/>
      <c r="S827" s="25"/>
      <c r="T827" s="124"/>
      <c r="U827" s="34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</row>
    <row r="828" spans="1:43" s="26" customFormat="1">
      <c r="A828" s="204"/>
      <c r="B828" s="232"/>
      <c r="C828" s="25"/>
      <c r="D828" s="25"/>
      <c r="E828" s="25"/>
      <c r="F828" s="25"/>
      <c r="G828" s="226"/>
      <c r="H828" s="226"/>
      <c r="I828" s="131"/>
      <c r="J828" s="227"/>
      <c r="K828" s="228"/>
      <c r="L828" s="34"/>
      <c r="M828" s="34"/>
      <c r="N828" s="34"/>
      <c r="O828" s="34"/>
      <c r="P828" s="33"/>
      <c r="Q828" s="33"/>
      <c r="R828" s="33"/>
      <c r="S828" s="226"/>
      <c r="T828" s="124"/>
      <c r="U828" s="34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</row>
    <row r="829" spans="1:43" s="26" customFormat="1">
      <c r="A829" s="204"/>
      <c r="B829" s="232"/>
      <c r="C829" s="229"/>
      <c r="D829" s="25"/>
      <c r="E829" s="25"/>
      <c r="F829" s="25"/>
      <c r="G829" s="226"/>
      <c r="H829" s="226"/>
      <c r="I829" s="131"/>
      <c r="J829" s="227"/>
      <c r="K829" s="228"/>
      <c r="L829" s="34"/>
      <c r="M829" s="34"/>
      <c r="N829" s="34"/>
      <c r="O829" s="34"/>
      <c r="P829" s="33"/>
      <c r="Q829" s="33"/>
      <c r="R829" s="33"/>
      <c r="S829" s="25"/>
      <c r="T829" s="124"/>
      <c r="U829" s="34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</row>
    <row r="830" spans="1:43" s="26" customFormat="1">
      <c r="A830" s="204"/>
      <c r="B830" s="232"/>
      <c r="C830" s="25"/>
      <c r="D830" s="25"/>
      <c r="E830" s="25"/>
      <c r="F830" s="25"/>
      <c r="G830" s="226"/>
      <c r="H830" s="226"/>
      <c r="I830" s="131"/>
      <c r="J830" s="227"/>
      <c r="K830" s="228"/>
      <c r="L830" s="34"/>
      <c r="M830" s="34"/>
      <c r="N830" s="34"/>
      <c r="O830" s="34"/>
      <c r="P830" s="33"/>
      <c r="Q830" s="33"/>
      <c r="R830" s="33"/>
      <c r="S830" s="25"/>
      <c r="T830" s="124"/>
      <c r="U830" s="34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</row>
    <row r="831" spans="1:43" s="26" customFormat="1">
      <c r="A831" s="204"/>
      <c r="B831" s="232"/>
      <c r="C831" s="25"/>
      <c r="D831" s="25"/>
      <c r="E831" s="25"/>
      <c r="F831" s="25"/>
      <c r="G831" s="226"/>
      <c r="H831" s="226"/>
      <c r="I831" s="131"/>
      <c r="J831" s="227"/>
      <c r="K831" s="228"/>
      <c r="L831" s="34"/>
      <c r="M831" s="34"/>
      <c r="N831" s="34"/>
      <c r="O831" s="34"/>
      <c r="P831" s="33"/>
      <c r="Q831" s="33"/>
      <c r="R831" s="33"/>
      <c r="S831" s="25"/>
      <c r="T831" s="124"/>
      <c r="U831" s="34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</row>
    <row r="832" spans="1:43" s="26" customFormat="1">
      <c r="A832" s="204"/>
      <c r="B832" s="232"/>
      <c r="C832" s="25"/>
      <c r="D832" s="25"/>
      <c r="E832" s="25"/>
      <c r="F832" s="25"/>
      <c r="G832" s="226"/>
      <c r="H832" s="226"/>
      <c r="I832" s="131"/>
      <c r="J832" s="227"/>
      <c r="K832" s="228"/>
      <c r="L832" s="34"/>
      <c r="M832" s="34"/>
      <c r="N832" s="34"/>
      <c r="O832" s="34"/>
      <c r="P832" s="33"/>
      <c r="Q832" s="33"/>
      <c r="R832" s="33"/>
      <c r="S832" s="25"/>
      <c r="T832" s="124"/>
      <c r="U832" s="34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</row>
    <row r="833" spans="1:43" s="26" customFormat="1">
      <c r="A833" s="204"/>
      <c r="B833" s="232"/>
      <c r="C833" s="25"/>
      <c r="D833" s="25"/>
      <c r="E833" s="25"/>
      <c r="F833" s="25"/>
      <c r="G833" s="226"/>
      <c r="H833" s="226"/>
      <c r="I833" s="131"/>
      <c r="J833" s="227"/>
      <c r="K833" s="228"/>
      <c r="L833" s="34"/>
      <c r="M833" s="34"/>
      <c r="N833" s="34"/>
      <c r="O833" s="34"/>
      <c r="P833" s="33"/>
      <c r="Q833" s="33"/>
      <c r="R833" s="33"/>
      <c r="S833" s="25"/>
      <c r="T833" s="124"/>
      <c r="U833" s="34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</row>
    <row r="834" spans="1:43" s="26" customFormat="1">
      <c r="A834" s="204"/>
      <c r="B834" s="232"/>
      <c r="C834" s="25"/>
      <c r="D834" s="25"/>
      <c r="E834" s="25"/>
      <c r="F834" s="25"/>
      <c r="G834" s="226"/>
      <c r="H834" s="226"/>
      <c r="I834" s="131"/>
      <c r="J834" s="227"/>
      <c r="K834" s="228"/>
      <c r="L834" s="34"/>
      <c r="M834" s="34"/>
      <c r="N834" s="34"/>
      <c r="O834" s="34"/>
      <c r="P834" s="33"/>
      <c r="Q834" s="33"/>
      <c r="R834" s="33"/>
      <c r="S834" s="25"/>
      <c r="T834" s="124"/>
      <c r="U834" s="34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</row>
    <row r="835" spans="1:43" s="26" customFormat="1">
      <c r="A835" s="204"/>
      <c r="B835" s="232"/>
      <c r="C835" s="25"/>
      <c r="D835" s="25"/>
      <c r="E835" s="25"/>
      <c r="F835" s="25"/>
      <c r="G835" s="226"/>
      <c r="H835" s="226"/>
      <c r="I835" s="131"/>
      <c r="J835" s="227"/>
      <c r="K835" s="228"/>
      <c r="L835" s="34"/>
      <c r="M835" s="34"/>
      <c r="N835" s="34"/>
      <c r="O835" s="34"/>
      <c r="P835" s="33"/>
      <c r="Q835" s="33"/>
      <c r="R835" s="33"/>
      <c r="S835" s="25"/>
      <c r="T835" s="124"/>
      <c r="U835" s="34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</row>
    <row r="836" spans="1:43" s="26" customFormat="1">
      <c r="A836" s="204"/>
      <c r="B836" s="232"/>
      <c r="C836" s="25"/>
      <c r="D836" s="25"/>
      <c r="E836" s="25"/>
      <c r="F836" s="25"/>
      <c r="G836" s="226"/>
      <c r="H836" s="226"/>
      <c r="I836" s="131"/>
      <c r="J836" s="227"/>
      <c r="K836" s="228"/>
      <c r="L836" s="34"/>
      <c r="M836" s="34"/>
      <c r="N836" s="34"/>
      <c r="O836" s="34"/>
      <c r="P836" s="33"/>
      <c r="Q836" s="33"/>
      <c r="R836" s="33"/>
      <c r="S836" s="25"/>
      <c r="T836" s="124"/>
      <c r="U836" s="34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</row>
    <row r="837" spans="1:43" s="26" customFormat="1">
      <c r="A837" s="204"/>
      <c r="B837" s="232"/>
      <c r="C837" s="25"/>
      <c r="D837" s="25"/>
      <c r="E837" s="25"/>
      <c r="F837" s="25"/>
      <c r="G837" s="226"/>
      <c r="H837" s="226"/>
      <c r="I837" s="131"/>
      <c r="J837" s="227"/>
      <c r="K837" s="228"/>
      <c r="L837" s="34"/>
      <c r="M837" s="34"/>
      <c r="N837" s="34"/>
      <c r="O837" s="34"/>
      <c r="P837" s="33"/>
      <c r="Q837" s="33"/>
      <c r="R837" s="33"/>
      <c r="S837" s="25"/>
      <c r="T837" s="124"/>
      <c r="U837" s="34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</row>
    <row r="838" spans="1:43" s="26" customFormat="1">
      <c r="A838" s="204"/>
      <c r="B838" s="232"/>
      <c r="C838" s="25"/>
      <c r="D838" s="25"/>
      <c r="E838" s="25"/>
      <c r="F838" s="25"/>
      <c r="G838" s="226"/>
      <c r="H838" s="226"/>
      <c r="I838" s="131"/>
      <c r="J838" s="227"/>
      <c r="K838" s="228"/>
      <c r="L838" s="34"/>
      <c r="M838" s="34"/>
      <c r="N838" s="34"/>
      <c r="O838" s="34"/>
      <c r="P838" s="33"/>
      <c r="Q838" s="33"/>
      <c r="R838" s="33"/>
      <c r="S838" s="25"/>
      <c r="T838" s="124"/>
      <c r="U838" s="34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</row>
    <row r="839" spans="1:43" s="26" customFormat="1">
      <c r="A839" s="204"/>
      <c r="B839" s="232"/>
      <c r="C839" s="25"/>
      <c r="D839" s="25"/>
      <c r="E839" s="25"/>
      <c r="F839" s="25"/>
      <c r="G839" s="226"/>
      <c r="H839" s="226"/>
      <c r="I839" s="131"/>
      <c r="J839" s="227"/>
      <c r="K839" s="228"/>
      <c r="L839" s="34"/>
      <c r="M839" s="34"/>
      <c r="N839" s="34"/>
      <c r="O839" s="34"/>
      <c r="P839" s="33"/>
      <c r="Q839" s="33"/>
      <c r="R839" s="33"/>
      <c r="S839" s="25"/>
      <c r="T839" s="124"/>
      <c r="U839" s="34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</row>
    <row r="840" spans="1:43" s="26" customFormat="1">
      <c r="A840" s="204"/>
      <c r="B840" s="232"/>
      <c r="C840" s="25"/>
      <c r="D840" s="25"/>
      <c r="E840" s="25"/>
      <c r="F840" s="25"/>
      <c r="G840" s="226"/>
      <c r="H840" s="226"/>
      <c r="I840" s="131"/>
      <c r="J840" s="227"/>
      <c r="K840" s="33"/>
      <c r="L840" s="34"/>
      <c r="M840" s="34"/>
      <c r="N840" s="34"/>
      <c r="O840" s="34"/>
      <c r="P840" s="33"/>
      <c r="Q840" s="33"/>
      <c r="R840" s="33"/>
      <c r="S840" s="25"/>
      <c r="T840" s="124"/>
      <c r="U840" s="34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</row>
    <row r="841" spans="1:43" s="26" customFormat="1">
      <c r="A841" s="204"/>
      <c r="B841" s="232"/>
      <c r="C841" s="25"/>
      <c r="D841" s="25"/>
      <c r="E841" s="25"/>
      <c r="F841" s="25"/>
      <c r="G841" s="226"/>
      <c r="H841" s="226"/>
      <c r="I841" s="131"/>
      <c r="J841" s="227"/>
      <c r="K841" s="228"/>
      <c r="L841" s="34"/>
      <c r="M841" s="34"/>
      <c r="N841" s="34"/>
      <c r="O841" s="34"/>
      <c r="P841" s="33"/>
      <c r="Q841" s="33"/>
      <c r="R841" s="33"/>
      <c r="S841" s="25"/>
      <c r="T841" s="124"/>
      <c r="U841" s="34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</row>
    <row r="842" spans="1:43" s="26" customFormat="1">
      <c r="A842" s="204"/>
      <c r="B842" s="232"/>
      <c r="C842" s="25"/>
      <c r="D842" s="25"/>
      <c r="E842" s="25"/>
      <c r="F842" s="25"/>
      <c r="G842" s="226"/>
      <c r="H842" s="226"/>
      <c r="I842" s="131"/>
      <c r="J842" s="227"/>
      <c r="K842" s="228"/>
      <c r="L842" s="34"/>
      <c r="M842" s="34"/>
      <c r="N842" s="34"/>
      <c r="O842" s="34"/>
      <c r="P842" s="33"/>
      <c r="Q842" s="33"/>
      <c r="R842" s="33"/>
      <c r="S842" s="25"/>
      <c r="T842" s="124"/>
      <c r="U842" s="34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</row>
    <row r="843" spans="1:43" s="26" customFormat="1">
      <c r="A843" s="204"/>
      <c r="B843" s="232"/>
      <c r="C843" s="25"/>
      <c r="D843" s="25"/>
      <c r="E843" s="25"/>
      <c r="F843" s="25"/>
      <c r="G843" s="226"/>
      <c r="H843" s="226"/>
      <c r="I843" s="131"/>
      <c r="J843" s="227"/>
      <c r="K843" s="228"/>
      <c r="L843" s="34"/>
      <c r="M843" s="34"/>
      <c r="N843" s="34"/>
      <c r="O843" s="34"/>
      <c r="P843" s="33"/>
      <c r="Q843" s="33"/>
      <c r="R843" s="33"/>
      <c r="S843" s="226"/>
      <c r="T843" s="124"/>
      <c r="U843" s="34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</row>
    <row r="844" spans="1:43" s="26" customFormat="1">
      <c r="A844" s="204"/>
      <c r="B844" s="232"/>
      <c r="C844" s="230"/>
      <c r="D844" s="25"/>
      <c r="E844" s="25"/>
      <c r="F844" s="25"/>
      <c r="G844" s="226"/>
      <c r="H844" s="226"/>
      <c r="I844" s="131"/>
      <c r="J844" s="227"/>
      <c r="K844" s="228"/>
      <c r="L844" s="34"/>
      <c r="M844" s="34"/>
      <c r="N844" s="34"/>
      <c r="O844" s="34"/>
      <c r="P844" s="33"/>
      <c r="Q844" s="33"/>
      <c r="R844" s="33"/>
      <c r="S844" s="25"/>
      <c r="T844" s="124"/>
      <c r="U844" s="34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</row>
    <row r="845" spans="1:43" s="26" customFormat="1">
      <c r="A845" s="204"/>
      <c r="B845" s="232"/>
      <c r="C845" s="25"/>
      <c r="D845" s="25"/>
      <c r="E845" s="25"/>
      <c r="F845" s="25"/>
      <c r="G845" s="226"/>
      <c r="H845" s="226"/>
      <c r="I845" s="131"/>
      <c r="J845" s="227"/>
      <c r="K845" s="228"/>
      <c r="L845" s="34"/>
      <c r="M845" s="34"/>
      <c r="N845" s="34"/>
      <c r="O845" s="34"/>
      <c r="P845" s="33"/>
      <c r="Q845" s="33"/>
      <c r="R845" s="33"/>
      <c r="S845" s="25"/>
      <c r="T845" s="124"/>
      <c r="U845" s="34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</row>
    <row r="846" spans="1:43" s="26" customFormat="1">
      <c r="A846" s="204"/>
      <c r="B846" s="232"/>
      <c r="C846" s="25"/>
      <c r="D846" s="25"/>
      <c r="E846" s="25"/>
      <c r="F846" s="25"/>
      <c r="G846" s="226"/>
      <c r="H846" s="226"/>
      <c r="I846" s="131"/>
      <c r="J846" s="227"/>
      <c r="K846" s="228"/>
      <c r="L846" s="34"/>
      <c r="M846" s="34"/>
      <c r="N846" s="34"/>
      <c r="O846" s="34"/>
      <c r="P846" s="33"/>
      <c r="Q846" s="33"/>
      <c r="R846" s="33"/>
      <c r="S846" s="25"/>
      <c r="T846" s="124"/>
      <c r="U846" s="34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</row>
    <row r="847" spans="1:43" s="26" customFormat="1">
      <c r="A847" s="204"/>
      <c r="B847" s="232"/>
      <c r="C847" s="25"/>
      <c r="D847" s="25"/>
      <c r="E847" s="25"/>
      <c r="F847" s="25"/>
      <c r="G847" s="226"/>
      <c r="H847" s="226"/>
      <c r="I847" s="131"/>
      <c r="J847" s="227"/>
      <c r="K847" s="228"/>
      <c r="L847" s="34"/>
      <c r="M847" s="34"/>
      <c r="N847" s="34"/>
      <c r="O847" s="34"/>
      <c r="P847" s="33"/>
      <c r="Q847" s="33"/>
      <c r="R847" s="33"/>
      <c r="S847" s="25"/>
      <c r="T847" s="124"/>
      <c r="U847" s="34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</row>
    <row r="848" spans="1:43" s="26" customFormat="1">
      <c r="A848" s="204"/>
      <c r="B848" s="232"/>
      <c r="C848" s="25"/>
      <c r="D848" s="25"/>
      <c r="E848" s="25"/>
      <c r="F848" s="25"/>
      <c r="G848" s="226"/>
      <c r="H848" s="226"/>
      <c r="I848" s="131"/>
      <c r="J848" s="227"/>
      <c r="K848" s="228"/>
      <c r="L848" s="34"/>
      <c r="M848" s="34"/>
      <c r="N848" s="34"/>
      <c r="O848" s="34"/>
      <c r="P848" s="33"/>
      <c r="Q848" s="33"/>
      <c r="R848" s="33"/>
      <c r="S848" s="25"/>
      <c r="T848" s="124"/>
      <c r="U848" s="34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</row>
    <row r="849" spans="1:43" s="26" customFormat="1">
      <c r="A849" s="204"/>
      <c r="B849" s="232"/>
      <c r="C849" s="25"/>
      <c r="D849" s="25"/>
      <c r="E849" s="25"/>
      <c r="F849" s="25"/>
      <c r="G849" s="226"/>
      <c r="H849" s="226"/>
      <c r="I849" s="131"/>
      <c r="J849" s="227"/>
      <c r="K849" s="228"/>
      <c r="L849" s="34"/>
      <c r="M849" s="34"/>
      <c r="N849" s="34"/>
      <c r="O849" s="34"/>
      <c r="P849" s="33"/>
      <c r="Q849" s="33"/>
      <c r="R849" s="33"/>
      <c r="S849" s="25"/>
      <c r="T849" s="124"/>
      <c r="U849" s="34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</row>
    <row r="850" spans="1:43" s="26" customFormat="1">
      <c r="A850" s="204"/>
      <c r="B850" s="232"/>
      <c r="C850" s="25"/>
      <c r="D850" s="25"/>
      <c r="E850" s="25"/>
      <c r="F850" s="25"/>
      <c r="G850" s="226"/>
      <c r="H850" s="226"/>
      <c r="I850" s="131"/>
      <c r="J850" s="227"/>
      <c r="K850" s="228"/>
      <c r="L850" s="34"/>
      <c r="M850" s="34"/>
      <c r="N850" s="34"/>
      <c r="O850" s="34"/>
      <c r="P850" s="33"/>
      <c r="Q850" s="33"/>
      <c r="R850" s="33"/>
      <c r="S850" s="25"/>
      <c r="T850" s="124"/>
      <c r="U850" s="34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</row>
    <row r="851" spans="1:43" s="26" customFormat="1">
      <c r="A851" s="204"/>
      <c r="B851" s="232"/>
      <c r="C851" s="25"/>
      <c r="D851" s="25"/>
      <c r="E851" s="25"/>
      <c r="F851" s="25"/>
      <c r="G851" s="226"/>
      <c r="H851" s="226"/>
      <c r="I851" s="131"/>
      <c r="J851" s="227"/>
      <c r="K851" s="228"/>
      <c r="L851" s="34"/>
      <c r="M851" s="34"/>
      <c r="N851" s="34"/>
      <c r="O851" s="34"/>
      <c r="P851" s="33"/>
      <c r="Q851" s="33"/>
      <c r="R851" s="33"/>
      <c r="S851" s="25"/>
      <c r="T851" s="124"/>
      <c r="U851" s="34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</row>
    <row r="852" spans="1:43" s="26" customFormat="1">
      <c r="A852" s="204"/>
      <c r="B852" s="232"/>
      <c r="C852" s="25"/>
      <c r="D852" s="25"/>
      <c r="E852" s="25"/>
      <c r="F852" s="25"/>
      <c r="G852" s="226"/>
      <c r="H852" s="226"/>
      <c r="I852" s="131"/>
      <c r="J852" s="227"/>
      <c r="K852" s="228"/>
      <c r="L852" s="34"/>
      <c r="M852" s="34"/>
      <c r="N852" s="34"/>
      <c r="O852" s="34"/>
      <c r="P852" s="33"/>
      <c r="Q852" s="33"/>
      <c r="R852" s="33"/>
      <c r="S852" s="25"/>
      <c r="T852" s="124"/>
      <c r="U852" s="34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</row>
    <row r="853" spans="1:43" s="26" customFormat="1">
      <c r="A853" s="204"/>
      <c r="B853" s="232"/>
      <c r="C853" s="25"/>
      <c r="D853" s="25"/>
      <c r="E853" s="25"/>
      <c r="F853" s="25"/>
      <c r="G853" s="226"/>
      <c r="H853" s="226"/>
      <c r="I853" s="131"/>
      <c r="J853" s="227"/>
      <c r="K853" s="228"/>
      <c r="L853" s="34"/>
      <c r="M853" s="34"/>
      <c r="N853" s="34"/>
      <c r="O853" s="34"/>
      <c r="P853" s="33"/>
      <c r="Q853" s="33"/>
      <c r="R853" s="33"/>
      <c r="S853" s="25"/>
      <c r="T853" s="124"/>
      <c r="U853" s="34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</row>
    <row r="854" spans="1:43" s="26" customFormat="1">
      <c r="A854" s="204"/>
      <c r="B854" s="232"/>
      <c r="C854" s="25"/>
      <c r="D854" s="25"/>
      <c r="E854" s="25"/>
      <c r="F854" s="25"/>
      <c r="G854" s="226"/>
      <c r="H854" s="226"/>
      <c r="I854" s="131"/>
      <c r="J854" s="227"/>
      <c r="K854" s="228"/>
      <c r="L854" s="34"/>
      <c r="M854" s="34"/>
      <c r="N854" s="34"/>
      <c r="O854" s="34"/>
      <c r="P854" s="33"/>
      <c r="Q854" s="33"/>
      <c r="R854" s="33"/>
      <c r="S854" s="25"/>
      <c r="T854" s="124"/>
      <c r="U854" s="34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</row>
    <row r="855" spans="1:43" s="26" customFormat="1">
      <c r="A855" s="204"/>
      <c r="B855" s="232"/>
      <c r="C855" s="25"/>
      <c r="D855" s="25"/>
      <c r="E855" s="25"/>
      <c r="F855" s="25"/>
      <c r="G855" s="226"/>
      <c r="H855" s="226"/>
      <c r="I855" s="131"/>
      <c r="J855" s="227"/>
      <c r="K855" s="33"/>
      <c r="L855" s="34"/>
      <c r="M855" s="34"/>
      <c r="N855" s="34"/>
      <c r="O855" s="34"/>
      <c r="P855" s="33"/>
      <c r="Q855" s="33"/>
      <c r="R855" s="33"/>
      <c r="S855" s="25"/>
      <c r="T855" s="124"/>
      <c r="U855" s="34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</row>
    <row r="856" spans="1:43" s="26" customFormat="1">
      <c r="A856" s="204"/>
      <c r="B856" s="232"/>
      <c r="C856" s="25"/>
      <c r="D856" s="25"/>
      <c r="E856" s="25"/>
      <c r="F856" s="25"/>
      <c r="G856" s="226"/>
      <c r="H856" s="226"/>
      <c r="I856" s="131"/>
      <c r="J856" s="227"/>
      <c r="K856" s="228"/>
      <c r="L856" s="34"/>
      <c r="M856" s="34"/>
      <c r="N856" s="34"/>
      <c r="O856" s="34"/>
      <c r="P856" s="33"/>
      <c r="Q856" s="33"/>
      <c r="R856" s="33"/>
      <c r="S856" s="25"/>
      <c r="T856" s="124"/>
      <c r="U856" s="34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</row>
    <row r="857" spans="1:43" s="26" customFormat="1">
      <c r="A857" s="204"/>
      <c r="B857" s="232"/>
      <c r="C857" s="25"/>
      <c r="D857" s="25"/>
      <c r="E857" s="25"/>
      <c r="F857" s="25"/>
      <c r="G857" s="226"/>
      <c r="H857" s="226"/>
      <c r="I857" s="131"/>
      <c r="J857" s="227"/>
      <c r="K857" s="228"/>
      <c r="L857" s="34"/>
      <c r="M857" s="34"/>
      <c r="N857" s="34"/>
      <c r="O857" s="34"/>
      <c r="P857" s="33"/>
      <c r="Q857" s="33"/>
      <c r="R857" s="33"/>
      <c r="S857" s="25"/>
      <c r="T857" s="124"/>
      <c r="U857" s="34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</row>
    <row r="858" spans="1:43" s="26" customFormat="1">
      <c r="A858" s="204"/>
      <c r="B858" s="232"/>
      <c r="C858" s="25"/>
      <c r="D858" s="25"/>
      <c r="E858" s="25"/>
      <c r="F858" s="25"/>
      <c r="G858" s="226"/>
      <c r="H858" s="226"/>
      <c r="I858" s="131"/>
      <c r="J858" s="227"/>
      <c r="K858" s="228"/>
      <c r="L858" s="34"/>
      <c r="M858" s="34"/>
      <c r="N858" s="34"/>
      <c r="O858" s="34"/>
      <c r="P858" s="33"/>
      <c r="Q858" s="33"/>
      <c r="R858" s="33"/>
      <c r="S858" s="226"/>
      <c r="T858" s="124"/>
      <c r="U858" s="34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</row>
    <row r="859" spans="1:43" s="26" customFormat="1">
      <c r="A859" s="204"/>
      <c r="B859" s="232"/>
      <c r="C859" s="25"/>
      <c r="D859" s="25"/>
      <c r="E859" s="25"/>
      <c r="F859" s="25"/>
      <c r="G859" s="226"/>
      <c r="H859" s="226"/>
      <c r="I859" s="131"/>
      <c r="J859" s="227"/>
      <c r="K859" s="228"/>
      <c r="L859" s="34"/>
      <c r="M859" s="34"/>
      <c r="N859" s="34"/>
      <c r="O859" s="34"/>
      <c r="P859" s="33"/>
      <c r="Q859" s="33"/>
      <c r="R859" s="33"/>
      <c r="S859" s="25"/>
      <c r="T859" s="124"/>
      <c r="U859" s="34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</row>
    <row r="860" spans="1:43" s="26" customFormat="1">
      <c r="A860" s="204"/>
      <c r="B860" s="232"/>
      <c r="C860" s="25"/>
      <c r="D860" s="25"/>
      <c r="E860" s="25"/>
      <c r="F860" s="25"/>
      <c r="G860" s="226"/>
      <c r="H860" s="226"/>
      <c r="I860" s="131"/>
      <c r="J860" s="227"/>
      <c r="K860" s="228"/>
      <c r="L860" s="34"/>
      <c r="M860" s="34"/>
      <c r="N860" s="34"/>
      <c r="O860" s="34"/>
      <c r="P860" s="33"/>
      <c r="Q860" s="33"/>
      <c r="R860" s="33"/>
      <c r="S860" s="25"/>
      <c r="T860" s="124"/>
      <c r="U860" s="34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</row>
    <row r="861" spans="1:43" s="26" customFormat="1">
      <c r="A861" s="204"/>
      <c r="B861" s="232"/>
      <c r="C861" s="25"/>
      <c r="D861" s="25"/>
      <c r="E861" s="25"/>
      <c r="F861" s="25"/>
      <c r="G861" s="226"/>
      <c r="H861" s="226"/>
      <c r="I861" s="131"/>
      <c r="J861" s="227"/>
      <c r="K861" s="228"/>
      <c r="L861" s="34"/>
      <c r="M861" s="34"/>
      <c r="N861" s="34"/>
      <c r="O861" s="34"/>
      <c r="P861" s="33"/>
      <c r="Q861" s="33"/>
      <c r="R861" s="33"/>
      <c r="S861" s="25"/>
      <c r="T861" s="124"/>
      <c r="U861" s="34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</row>
    <row r="862" spans="1:43" s="26" customFormat="1">
      <c r="A862" s="204"/>
      <c r="B862" s="232"/>
      <c r="C862" s="25"/>
      <c r="D862" s="25"/>
      <c r="E862" s="25"/>
      <c r="F862" s="25"/>
      <c r="G862" s="226"/>
      <c r="H862" s="226"/>
      <c r="I862" s="131"/>
      <c r="J862" s="227"/>
      <c r="K862" s="228"/>
      <c r="L862" s="34"/>
      <c r="M862" s="34"/>
      <c r="N862" s="34"/>
      <c r="O862" s="34"/>
      <c r="P862" s="33"/>
      <c r="Q862" s="33"/>
      <c r="R862" s="33"/>
      <c r="S862" s="25"/>
      <c r="T862" s="124"/>
      <c r="U862" s="34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</row>
    <row r="863" spans="1:43" s="26" customFormat="1">
      <c r="A863" s="204"/>
      <c r="B863" s="232"/>
      <c r="C863" s="25"/>
      <c r="D863" s="25"/>
      <c r="E863" s="25"/>
      <c r="F863" s="25"/>
      <c r="G863" s="226"/>
      <c r="H863" s="226"/>
      <c r="I863" s="131"/>
      <c r="J863" s="227"/>
      <c r="K863" s="228"/>
      <c r="L863" s="34"/>
      <c r="M863" s="34"/>
      <c r="N863" s="34"/>
      <c r="O863" s="34"/>
      <c r="P863" s="33"/>
      <c r="Q863" s="33"/>
      <c r="R863" s="33"/>
      <c r="S863" s="25"/>
      <c r="T863" s="124"/>
      <c r="U863" s="34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</row>
    <row r="864" spans="1:43" s="26" customFormat="1">
      <c r="A864" s="204"/>
      <c r="B864" s="232"/>
      <c r="C864" s="25"/>
      <c r="D864" s="25"/>
      <c r="E864" s="25"/>
      <c r="F864" s="25"/>
      <c r="G864" s="226"/>
      <c r="H864" s="226"/>
      <c r="I864" s="131"/>
      <c r="J864" s="227"/>
      <c r="K864" s="228"/>
      <c r="L864" s="34"/>
      <c r="M864" s="34"/>
      <c r="N864" s="34"/>
      <c r="O864" s="34"/>
      <c r="P864" s="33"/>
      <c r="Q864" s="33"/>
      <c r="R864" s="33"/>
      <c r="S864" s="25"/>
      <c r="T864" s="124"/>
      <c r="U864" s="34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</row>
    <row r="865" spans="1:43" s="26" customFormat="1">
      <c r="A865" s="204"/>
      <c r="B865" s="232"/>
      <c r="C865" s="25"/>
      <c r="D865" s="25"/>
      <c r="E865" s="25"/>
      <c r="F865" s="25"/>
      <c r="G865" s="226"/>
      <c r="H865" s="226"/>
      <c r="I865" s="131"/>
      <c r="J865" s="227"/>
      <c r="K865" s="228"/>
      <c r="L865" s="34"/>
      <c r="M865" s="34"/>
      <c r="N865" s="34"/>
      <c r="O865" s="34"/>
      <c r="P865" s="33"/>
      <c r="Q865" s="33"/>
      <c r="R865" s="33"/>
      <c r="S865" s="25"/>
      <c r="T865" s="124"/>
      <c r="U865" s="34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</row>
    <row r="866" spans="1:43" s="26" customFormat="1">
      <c r="A866" s="204"/>
      <c r="B866" s="232"/>
      <c r="C866" s="25"/>
      <c r="D866" s="25"/>
      <c r="E866" s="25"/>
      <c r="F866" s="25"/>
      <c r="G866" s="226"/>
      <c r="H866" s="226"/>
      <c r="I866" s="131"/>
      <c r="J866" s="227"/>
      <c r="K866" s="228"/>
      <c r="L866" s="34"/>
      <c r="M866" s="34"/>
      <c r="N866" s="34"/>
      <c r="O866" s="34"/>
      <c r="P866" s="33"/>
      <c r="Q866" s="33"/>
      <c r="R866" s="33"/>
      <c r="S866" s="25"/>
      <c r="T866" s="124"/>
      <c r="U866" s="34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</row>
    <row r="867" spans="1:43" s="26" customFormat="1">
      <c r="A867" s="204"/>
      <c r="B867" s="232"/>
      <c r="C867" s="25"/>
      <c r="D867" s="25"/>
      <c r="E867" s="25"/>
      <c r="F867" s="25"/>
      <c r="G867" s="226"/>
      <c r="H867" s="226"/>
      <c r="I867" s="131"/>
      <c r="J867" s="227"/>
      <c r="K867" s="228"/>
      <c r="L867" s="34"/>
      <c r="M867" s="34"/>
      <c r="N867" s="34"/>
      <c r="O867" s="34"/>
      <c r="P867" s="33"/>
      <c r="Q867" s="33"/>
      <c r="R867" s="33"/>
      <c r="S867" s="25"/>
      <c r="T867" s="124"/>
      <c r="U867" s="34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</row>
    <row r="868" spans="1:43" s="26" customFormat="1">
      <c r="A868" s="204"/>
      <c r="B868" s="232"/>
      <c r="C868" s="25"/>
      <c r="D868" s="25"/>
      <c r="E868" s="25"/>
      <c r="F868" s="25"/>
      <c r="G868" s="226"/>
      <c r="H868" s="226"/>
      <c r="I868" s="131"/>
      <c r="J868" s="227"/>
      <c r="K868" s="228"/>
      <c r="L868" s="34"/>
      <c r="M868" s="34"/>
      <c r="N868" s="34"/>
      <c r="O868" s="34"/>
      <c r="P868" s="33"/>
      <c r="Q868" s="33"/>
      <c r="R868" s="33"/>
      <c r="S868" s="25"/>
      <c r="T868" s="124"/>
      <c r="U868" s="34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</row>
    <row r="869" spans="1:43" s="26" customFormat="1">
      <c r="A869" s="204"/>
      <c r="B869" s="232"/>
      <c r="C869" s="25"/>
      <c r="D869" s="25"/>
      <c r="E869" s="25"/>
      <c r="F869" s="25"/>
      <c r="G869" s="226"/>
      <c r="H869" s="226"/>
      <c r="I869" s="131"/>
      <c r="J869" s="227"/>
      <c r="K869" s="228"/>
      <c r="L869" s="34"/>
      <c r="M869" s="34"/>
      <c r="N869" s="34"/>
      <c r="O869" s="34"/>
      <c r="P869" s="33"/>
      <c r="Q869" s="33"/>
      <c r="R869" s="33"/>
      <c r="S869" s="25"/>
      <c r="T869" s="124"/>
      <c r="U869" s="34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</row>
    <row r="870" spans="1:43" s="26" customFormat="1">
      <c r="A870" s="204"/>
      <c r="B870" s="232"/>
      <c r="C870" s="25"/>
      <c r="D870" s="25"/>
      <c r="E870" s="25"/>
      <c r="F870" s="25"/>
      <c r="G870" s="226"/>
      <c r="H870" s="226"/>
      <c r="I870" s="131"/>
      <c r="J870" s="227"/>
      <c r="K870" s="33"/>
      <c r="L870" s="34"/>
      <c r="M870" s="34"/>
      <c r="N870" s="34"/>
      <c r="O870" s="34"/>
      <c r="P870" s="33"/>
      <c r="Q870" s="33"/>
      <c r="R870" s="33"/>
      <c r="S870" s="25"/>
      <c r="T870" s="124"/>
      <c r="U870" s="34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</row>
    <row r="871" spans="1:43" s="26" customFormat="1">
      <c r="A871" s="204"/>
      <c r="B871" s="232"/>
      <c r="C871" s="25"/>
      <c r="D871" s="25"/>
      <c r="E871" s="25"/>
      <c r="F871" s="25"/>
      <c r="G871" s="226"/>
      <c r="H871" s="226"/>
      <c r="I871" s="131"/>
      <c r="J871" s="227"/>
      <c r="K871" s="228"/>
      <c r="L871" s="34"/>
      <c r="M871" s="34"/>
      <c r="N871" s="34"/>
      <c r="O871" s="34"/>
      <c r="P871" s="33"/>
      <c r="Q871" s="33"/>
      <c r="R871" s="33"/>
      <c r="S871" s="25"/>
      <c r="T871" s="124"/>
      <c r="U871" s="34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</row>
    <row r="872" spans="1:43" s="26" customFormat="1">
      <c r="A872" s="204"/>
      <c r="B872" s="232"/>
      <c r="C872" s="25"/>
      <c r="D872" s="25"/>
      <c r="E872" s="25"/>
      <c r="F872" s="25"/>
      <c r="G872" s="226"/>
      <c r="H872" s="226"/>
      <c r="I872" s="131"/>
      <c r="J872" s="227"/>
      <c r="K872" s="228"/>
      <c r="L872" s="34"/>
      <c r="M872" s="34"/>
      <c r="N872" s="34"/>
      <c r="O872" s="34"/>
      <c r="P872" s="33"/>
      <c r="Q872" s="33"/>
      <c r="R872" s="33"/>
      <c r="S872" s="25"/>
      <c r="T872" s="124"/>
      <c r="U872" s="34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</row>
    <row r="873" spans="1:43" s="26" customFormat="1">
      <c r="A873" s="204"/>
      <c r="B873" s="232"/>
      <c r="C873" s="25"/>
      <c r="D873" s="25"/>
      <c r="E873" s="25"/>
      <c r="F873" s="25"/>
      <c r="G873" s="226"/>
      <c r="H873" s="226"/>
      <c r="I873" s="131"/>
      <c r="J873" s="227"/>
      <c r="K873" s="228"/>
      <c r="L873" s="34"/>
      <c r="M873" s="34"/>
      <c r="N873" s="34"/>
      <c r="O873" s="34"/>
      <c r="P873" s="33"/>
      <c r="Q873" s="33"/>
      <c r="R873" s="33"/>
      <c r="S873" s="226"/>
      <c r="T873" s="124"/>
      <c r="U873" s="34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</row>
    <row r="874" spans="1:43" s="26" customFormat="1">
      <c r="A874" s="204"/>
      <c r="B874" s="232"/>
      <c r="C874" s="25"/>
      <c r="D874" s="25"/>
      <c r="E874" s="25"/>
      <c r="F874" s="25"/>
      <c r="G874" s="226"/>
      <c r="H874" s="226"/>
      <c r="I874" s="131"/>
      <c r="J874" s="227"/>
      <c r="K874" s="228"/>
      <c r="L874" s="34"/>
      <c r="M874" s="34"/>
      <c r="N874" s="34"/>
      <c r="O874" s="34"/>
      <c r="P874" s="33"/>
      <c r="Q874" s="33"/>
      <c r="R874" s="33"/>
      <c r="S874" s="25"/>
      <c r="T874" s="124"/>
      <c r="U874" s="34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</row>
    <row r="875" spans="1:43" s="26" customFormat="1">
      <c r="A875" s="204"/>
      <c r="B875" s="232"/>
      <c r="C875" s="25"/>
      <c r="D875" s="25"/>
      <c r="E875" s="25"/>
      <c r="F875" s="25"/>
      <c r="G875" s="226"/>
      <c r="H875" s="226"/>
      <c r="I875" s="131"/>
      <c r="J875" s="227"/>
      <c r="K875" s="228"/>
      <c r="L875" s="34"/>
      <c r="M875" s="34"/>
      <c r="N875" s="34"/>
      <c r="O875" s="34"/>
      <c r="P875" s="33"/>
      <c r="Q875" s="33"/>
      <c r="R875" s="33"/>
      <c r="S875" s="25"/>
      <c r="T875" s="124"/>
      <c r="U875" s="34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</row>
    <row r="876" spans="1:43" s="26" customFormat="1">
      <c r="A876" s="204"/>
      <c r="B876" s="232"/>
      <c r="C876" s="25"/>
      <c r="D876" s="25"/>
      <c r="E876" s="25"/>
      <c r="F876" s="25"/>
      <c r="G876" s="226"/>
      <c r="H876" s="226"/>
      <c r="I876" s="131"/>
      <c r="J876" s="227"/>
      <c r="K876" s="228"/>
      <c r="L876" s="34"/>
      <c r="M876" s="34"/>
      <c r="N876" s="34"/>
      <c r="O876" s="34"/>
      <c r="P876" s="33"/>
      <c r="Q876" s="33"/>
      <c r="R876" s="33"/>
      <c r="S876" s="25"/>
      <c r="T876" s="124"/>
      <c r="U876" s="34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</row>
    <row r="877" spans="1:43" s="26" customFormat="1">
      <c r="A877" s="204"/>
      <c r="B877" s="232"/>
      <c r="C877" s="25"/>
      <c r="D877" s="25"/>
      <c r="E877" s="25"/>
      <c r="F877" s="25"/>
      <c r="G877" s="226"/>
      <c r="H877" s="226"/>
      <c r="I877" s="131"/>
      <c r="J877" s="227"/>
      <c r="K877" s="228"/>
      <c r="L877" s="34"/>
      <c r="M877" s="34"/>
      <c r="N877" s="34"/>
      <c r="O877" s="34"/>
      <c r="P877" s="33"/>
      <c r="Q877" s="33"/>
      <c r="R877" s="33"/>
      <c r="S877" s="25"/>
      <c r="T877" s="124"/>
      <c r="U877" s="34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</row>
    <row r="878" spans="1:43" s="26" customFormat="1">
      <c r="A878" s="204"/>
      <c r="B878" s="232"/>
      <c r="C878" s="25"/>
      <c r="D878" s="25"/>
      <c r="E878" s="25"/>
      <c r="F878" s="25"/>
      <c r="G878" s="226"/>
      <c r="H878" s="226"/>
      <c r="I878" s="131"/>
      <c r="J878" s="227"/>
      <c r="K878" s="228"/>
      <c r="L878" s="34"/>
      <c r="M878" s="34"/>
      <c r="N878" s="34"/>
      <c r="O878" s="34"/>
      <c r="P878" s="33"/>
      <c r="Q878" s="33"/>
      <c r="R878" s="33"/>
      <c r="S878" s="25"/>
      <c r="T878" s="124"/>
      <c r="U878" s="34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</row>
    <row r="879" spans="1:43" s="26" customFormat="1">
      <c r="A879" s="204"/>
      <c r="B879" s="232"/>
      <c r="C879" s="25"/>
      <c r="D879" s="25"/>
      <c r="E879" s="25"/>
      <c r="F879" s="25"/>
      <c r="G879" s="226"/>
      <c r="H879" s="226"/>
      <c r="I879" s="131"/>
      <c r="J879" s="227"/>
      <c r="K879" s="228"/>
      <c r="L879" s="34"/>
      <c r="M879" s="34"/>
      <c r="N879" s="34"/>
      <c r="O879" s="34"/>
      <c r="P879" s="33"/>
      <c r="Q879" s="33"/>
      <c r="R879" s="33"/>
      <c r="S879" s="25"/>
      <c r="T879" s="124"/>
      <c r="U879" s="34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</row>
    <row r="880" spans="1:43" s="26" customFormat="1">
      <c r="A880" s="204"/>
      <c r="B880" s="232"/>
      <c r="C880" s="25"/>
      <c r="D880" s="25"/>
      <c r="E880" s="25"/>
      <c r="F880" s="25"/>
      <c r="G880" s="226"/>
      <c r="H880" s="226"/>
      <c r="I880" s="131"/>
      <c r="J880" s="227"/>
      <c r="K880" s="228"/>
      <c r="L880" s="34"/>
      <c r="M880" s="34"/>
      <c r="N880" s="34"/>
      <c r="O880" s="34"/>
      <c r="P880" s="33"/>
      <c r="Q880" s="33"/>
      <c r="R880" s="33"/>
      <c r="S880" s="25"/>
      <c r="T880" s="124"/>
      <c r="U880" s="34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</row>
    <row r="881" spans="1:43" s="26" customFormat="1">
      <c r="A881" s="204"/>
      <c r="B881" s="232"/>
      <c r="C881" s="25"/>
      <c r="D881" s="25"/>
      <c r="E881" s="25"/>
      <c r="F881" s="25"/>
      <c r="G881" s="226"/>
      <c r="H881" s="226"/>
      <c r="I881" s="131"/>
      <c r="J881" s="227"/>
      <c r="K881" s="228"/>
      <c r="L881" s="34"/>
      <c r="M881" s="34"/>
      <c r="N881" s="34"/>
      <c r="O881" s="34"/>
      <c r="P881" s="33"/>
      <c r="Q881" s="33"/>
      <c r="R881" s="33"/>
      <c r="S881" s="25"/>
      <c r="T881" s="124"/>
      <c r="U881" s="34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</row>
    <row r="882" spans="1:43" s="26" customFormat="1">
      <c r="A882" s="204"/>
      <c r="B882" s="232"/>
      <c r="C882" s="25"/>
      <c r="D882" s="25"/>
      <c r="E882" s="25"/>
      <c r="F882" s="25"/>
      <c r="G882" s="226"/>
      <c r="H882" s="226"/>
      <c r="I882" s="131"/>
      <c r="J882" s="227"/>
      <c r="K882" s="228"/>
      <c r="L882" s="34"/>
      <c r="M882" s="34"/>
      <c r="N882" s="34"/>
      <c r="O882" s="34"/>
      <c r="P882" s="33"/>
      <c r="Q882" s="33"/>
      <c r="R882" s="33"/>
      <c r="S882" s="25"/>
      <c r="T882" s="124"/>
      <c r="U882" s="34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</row>
    <row r="883" spans="1:43" s="26" customFormat="1">
      <c r="A883" s="204"/>
      <c r="B883" s="232"/>
      <c r="C883" s="25"/>
      <c r="D883" s="25"/>
      <c r="E883" s="25"/>
      <c r="F883" s="25"/>
      <c r="G883" s="226"/>
      <c r="H883" s="226"/>
      <c r="I883" s="131"/>
      <c r="J883" s="227"/>
      <c r="K883" s="228"/>
      <c r="L883" s="34"/>
      <c r="M883" s="34"/>
      <c r="N883" s="34"/>
      <c r="O883" s="34"/>
      <c r="P883" s="33"/>
      <c r="Q883" s="33"/>
      <c r="R883" s="33"/>
      <c r="S883" s="25"/>
      <c r="T883" s="124"/>
      <c r="U883" s="34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</row>
    <row r="884" spans="1:43" s="26" customFormat="1">
      <c r="A884" s="204"/>
      <c r="B884" s="232"/>
      <c r="C884" s="25"/>
      <c r="D884" s="25"/>
      <c r="E884" s="25"/>
      <c r="F884" s="25"/>
      <c r="G884" s="226"/>
      <c r="H884" s="226"/>
      <c r="I884" s="131"/>
      <c r="J884" s="227"/>
      <c r="K884" s="228"/>
      <c r="L884" s="34"/>
      <c r="M884" s="34"/>
      <c r="N884" s="34"/>
      <c r="O884" s="34"/>
      <c r="P884" s="33"/>
      <c r="Q884" s="33"/>
      <c r="R884" s="33"/>
      <c r="S884" s="25"/>
      <c r="T884" s="124"/>
      <c r="U884" s="34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</row>
    <row r="885" spans="1:43" s="26" customFormat="1">
      <c r="A885" s="204"/>
      <c r="B885" s="232"/>
      <c r="C885" s="25"/>
      <c r="D885" s="25"/>
      <c r="E885" s="25"/>
      <c r="F885" s="25"/>
      <c r="G885" s="226"/>
      <c r="H885" s="226"/>
      <c r="I885" s="131"/>
      <c r="J885" s="227"/>
      <c r="K885" s="33"/>
      <c r="L885" s="34"/>
      <c r="M885" s="34"/>
      <c r="N885" s="34"/>
      <c r="O885" s="34"/>
      <c r="P885" s="33"/>
      <c r="Q885" s="33"/>
      <c r="R885" s="33"/>
      <c r="S885" s="25"/>
      <c r="T885" s="124"/>
      <c r="U885" s="34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</row>
    <row r="886" spans="1:43" s="26" customFormat="1">
      <c r="A886" s="204"/>
      <c r="B886" s="232"/>
      <c r="C886" s="25"/>
      <c r="D886" s="25"/>
      <c r="E886" s="25"/>
      <c r="F886" s="25"/>
      <c r="G886" s="226"/>
      <c r="H886" s="226"/>
      <c r="I886" s="131"/>
      <c r="J886" s="227"/>
      <c r="K886" s="228"/>
      <c r="L886" s="34"/>
      <c r="M886" s="34"/>
      <c r="N886" s="34"/>
      <c r="O886" s="34"/>
      <c r="P886" s="33"/>
      <c r="Q886" s="33"/>
      <c r="R886" s="33"/>
      <c r="S886" s="25"/>
      <c r="T886" s="124"/>
      <c r="U886" s="34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</row>
    <row r="887" spans="1:43" s="26" customFormat="1">
      <c r="A887" s="204"/>
      <c r="B887" s="232"/>
      <c r="C887" s="25"/>
      <c r="D887" s="25"/>
      <c r="E887" s="25"/>
      <c r="F887" s="25"/>
      <c r="G887" s="226"/>
      <c r="H887" s="226"/>
      <c r="I887" s="131"/>
      <c r="J887" s="227"/>
      <c r="K887" s="228"/>
      <c r="L887" s="34"/>
      <c r="M887" s="34"/>
      <c r="N887" s="34"/>
      <c r="O887" s="34"/>
      <c r="P887" s="33"/>
      <c r="Q887" s="33"/>
      <c r="R887" s="33"/>
      <c r="S887" s="25"/>
      <c r="T887" s="124"/>
      <c r="U887" s="34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</row>
    <row r="888" spans="1:43" s="26" customFormat="1">
      <c r="A888" s="204"/>
      <c r="B888" s="232"/>
      <c r="C888" s="25"/>
      <c r="D888" s="25"/>
      <c r="E888" s="25"/>
      <c r="F888" s="25"/>
      <c r="G888" s="226"/>
      <c r="H888" s="226"/>
      <c r="I888" s="131"/>
      <c r="J888" s="227"/>
      <c r="K888" s="228"/>
      <c r="L888" s="34"/>
      <c r="M888" s="34"/>
      <c r="N888" s="34"/>
      <c r="O888" s="34"/>
      <c r="P888" s="33"/>
      <c r="Q888" s="33"/>
      <c r="R888" s="33"/>
      <c r="S888" s="226"/>
      <c r="T888" s="124"/>
      <c r="U888" s="34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</row>
    <row r="889" spans="1:43" s="26" customFormat="1">
      <c r="A889" s="204"/>
      <c r="B889" s="232"/>
      <c r="C889" s="25"/>
      <c r="D889" s="25"/>
      <c r="E889" s="25"/>
      <c r="F889" s="25"/>
      <c r="G889" s="226"/>
      <c r="H889" s="226"/>
      <c r="I889" s="131"/>
      <c r="J889" s="227"/>
      <c r="K889" s="228"/>
      <c r="L889" s="34"/>
      <c r="M889" s="34"/>
      <c r="N889" s="34"/>
      <c r="O889" s="34"/>
      <c r="P889" s="33"/>
      <c r="Q889" s="33"/>
      <c r="R889" s="33"/>
      <c r="S889" s="25"/>
      <c r="T889" s="124"/>
      <c r="U889" s="34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</row>
    <row r="890" spans="1:43" s="26" customFormat="1">
      <c r="A890" s="204"/>
      <c r="B890" s="232"/>
      <c r="C890" s="25"/>
      <c r="D890" s="25"/>
      <c r="E890" s="25"/>
      <c r="F890" s="25"/>
      <c r="G890" s="226"/>
      <c r="H890" s="226"/>
      <c r="I890" s="131"/>
      <c r="J890" s="227"/>
      <c r="K890" s="228"/>
      <c r="L890" s="34"/>
      <c r="M890" s="34"/>
      <c r="N890" s="34"/>
      <c r="O890" s="34"/>
      <c r="P890" s="33"/>
      <c r="Q890" s="33"/>
      <c r="R890" s="33"/>
      <c r="S890" s="25"/>
      <c r="T890" s="124"/>
      <c r="U890" s="34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</row>
    <row r="891" spans="1:43" s="26" customFormat="1">
      <c r="A891" s="204"/>
      <c r="B891" s="232"/>
      <c r="C891" s="25"/>
      <c r="D891" s="25"/>
      <c r="E891" s="25"/>
      <c r="F891" s="25"/>
      <c r="G891" s="226"/>
      <c r="H891" s="226"/>
      <c r="I891" s="131"/>
      <c r="J891" s="227"/>
      <c r="K891" s="228"/>
      <c r="L891" s="34"/>
      <c r="M891" s="34"/>
      <c r="N891" s="34"/>
      <c r="O891" s="34"/>
      <c r="P891" s="33"/>
      <c r="Q891" s="33"/>
      <c r="R891" s="33"/>
      <c r="S891" s="25"/>
      <c r="T891" s="124"/>
      <c r="U891" s="34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</row>
    <row r="892" spans="1:43" s="26" customFormat="1">
      <c r="A892" s="204"/>
      <c r="B892" s="232"/>
      <c r="C892" s="25"/>
      <c r="D892" s="25"/>
      <c r="E892" s="25"/>
      <c r="F892" s="25"/>
      <c r="G892" s="226"/>
      <c r="H892" s="226"/>
      <c r="I892" s="131"/>
      <c r="J892" s="227"/>
      <c r="K892" s="228"/>
      <c r="L892" s="34"/>
      <c r="M892" s="34"/>
      <c r="N892" s="34"/>
      <c r="O892" s="34"/>
      <c r="P892" s="33"/>
      <c r="Q892" s="33"/>
      <c r="R892" s="33"/>
      <c r="S892" s="25"/>
      <c r="T892" s="124"/>
      <c r="U892" s="34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</row>
    <row r="893" spans="1:43" s="26" customFormat="1">
      <c r="A893" s="204"/>
      <c r="B893" s="232"/>
      <c r="C893" s="25"/>
      <c r="D893" s="25"/>
      <c r="E893" s="25"/>
      <c r="F893" s="25"/>
      <c r="G893" s="226"/>
      <c r="H893" s="226"/>
      <c r="I893" s="131"/>
      <c r="J893" s="227"/>
      <c r="K893" s="228"/>
      <c r="L893" s="34"/>
      <c r="M893" s="34"/>
      <c r="N893" s="34"/>
      <c r="O893" s="34"/>
      <c r="P893" s="33"/>
      <c r="Q893" s="33"/>
      <c r="R893" s="33"/>
      <c r="S893" s="25"/>
      <c r="T893" s="124"/>
      <c r="U893" s="34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</row>
    <row r="894" spans="1:43" s="26" customFormat="1">
      <c r="A894" s="204"/>
      <c r="B894" s="232"/>
      <c r="C894" s="25"/>
      <c r="D894" s="25"/>
      <c r="E894" s="25"/>
      <c r="F894" s="25"/>
      <c r="G894" s="226"/>
      <c r="H894" s="226"/>
      <c r="I894" s="131"/>
      <c r="J894" s="227"/>
      <c r="K894" s="228"/>
      <c r="L894" s="34"/>
      <c r="M894" s="34"/>
      <c r="N894" s="34"/>
      <c r="O894" s="34"/>
      <c r="P894" s="33"/>
      <c r="Q894" s="33"/>
      <c r="R894" s="33"/>
      <c r="S894" s="25"/>
      <c r="T894" s="124"/>
      <c r="U894" s="34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</row>
    <row r="895" spans="1:43" s="26" customFormat="1">
      <c r="A895" s="204"/>
      <c r="B895" s="232"/>
      <c r="C895" s="25"/>
      <c r="D895" s="25"/>
      <c r="E895" s="25"/>
      <c r="F895" s="25"/>
      <c r="G895" s="226"/>
      <c r="H895" s="226"/>
      <c r="I895" s="131"/>
      <c r="J895" s="227"/>
      <c r="K895" s="228"/>
      <c r="L895" s="34"/>
      <c r="M895" s="34"/>
      <c r="N895" s="34"/>
      <c r="O895" s="34"/>
      <c r="P895" s="33"/>
      <c r="Q895" s="33"/>
      <c r="R895" s="33"/>
      <c r="S895" s="25"/>
      <c r="T895" s="124"/>
      <c r="U895" s="34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</row>
    <row r="896" spans="1:43" s="26" customFormat="1">
      <c r="A896" s="204"/>
      <c r="B896" s="232"/>
      <c r="C896" s="25"/>
      <c r="D896" s="25"/>
      <c r="E896" s="25"/>
      <c r="F896" s="25"/>
      <c r="G896" s="226"/>
      <c r="H896" s="226"/>
      <c r="I896" s="131"/>
      <c r="J896" s="227"/>
      <c r="K896" s="228"/>
      <c r="L896" s="34"/>
      <c r="M896" s="34"/>
      <c r="N896" s="34"/>
      <c r="O896" s="34"/>
      <c r="P896" s="33"/>
      <c r="Q896" s="33"/>
      <c r="R896" s="33"/>
      <c r="S896" s="25"/>
      <c r="T896" s="124"/>
      <c r="U896" s="34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</row>
    <row r="897" spans="1:43" s="26" customFormat="1">
      <c r="A897" s="204"/>
      <c r="B897" s="232"/>
      <c r="C897" s="25"/>
      <c r="D897" s="25"/>
      <c r="E897" s="25"/>
      <c r="F897" s="25"/>
      <c r="G897" s="226"/>
      <c r="H897" s="226"/>
      <c r="I897" s="131"/>
      <c r="J897" s="227"/>
      <c r="K897" s="228"/>
      <c r="L897" s="34"/>
      <c r="M897" s="34"/>
      <c r="N897" s="34"/>
      <c r="O897" s="34"/>
      <c r="P897" s="33"/>
      <c r="Q897" s="33"/>
      <c r="R897" s="33"/>
      <c r="S897" s="25"/>
      <c r="T897" s="124"/>
      <c r="U897" s="34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</row>
    <row r="898" spans="1:43" s="26" customFormat="1">
      <c r="A898" s="204"/>
      <c r="B898" s="232"/>
      <c r="C898" s="25"/>
      <c r="D898" s="25"/>
      <c r="E898" s="25"/>
      <c r="F898" s="25"/>
      <c r="G898" s="226"/>
      <c r="H898" s="226"/>
      <c r="I898" s="131"/>
      <c r="J898" s="227"/>
      <c r="K898" s="228"/>
      <c r="L898" s="34"/>
      <c r="M898" s="34"/>
      <c r="N898" s="34"/>
      <c r="O898" s="34"/>
      <c r="P898" s="33"/>
      <c r="Q898" s="33"/>
      <c r="R898" s="33"/>
      <c r="S898" s="25"/>
      <c r="T898" s="124"/>
      <c r="U898" s="34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</row>
    <row r="899" spans="1:43" s="26" customFormat="1">
      <c r="A899" s="204"/>
      <c r="B899" s="232"/>
      <c r="C899" s="25"/>
      <c r="D899" s="25"/>
      <c r="E899" s="25"/>
      <c r="F899" s="25"/>
      <c r="G899" s="226"/>
      <c r="H899" s="226"/>
      <c r="I899" s="131"/>
      <c r="J899" s="227"/>
      <c r="K899" s="228"/>
      <c r="L899" s="34"/>
      <c r="M899" s="34"/>
      <c r="N899" s="34"/>
      <c r="O899" s="34"/>
      <c r="P899" s="33"/>
      <c r="Q899" s="33"/>
      <c r="R899" s="33"/>
      <c r="S899" s="25"/>
      <c r="T899" s="124"/>
      <c r="U899" s="34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</row>
    <row r="900" spans="1:43">
      <c r="A900" s="60"/>
      <c r="B900" s="231"/>
      <c r="T900" s="125"/>
    </row>
  </sheetData>
  <sheetProtection password="97B0" sheet="1" objects="1" scenarios="1"/>
  <mergeCells count="1">
    <mergeCell ref="AS1:AV1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U111"/>
  <sheetViews>
    <sheetView showGridLines="0" showRowColHeaders="0" topLeftCell="C1" workbookViewId="0">
      <selection activeCell="J4" sqref="J4"/>
    </sheetView>
  </sheetViews>
  <sheetFormatPr defaultRowHeight="13.5"/>
  <cols>
    <col min="1" max="1" width="11.625" style="1" hidden="1" customWidth="1"/>
    <col min="2" max="2" width="12.75" style="1" hidden="1" customWidth="1"/>
    <col min="3" max="3" width="4.5" style="17" customWidth="1"/>
    <col min="4" max="4" width="11.625" style="1" hidden="1" customWidth="1"/>
    <col min="5" max="5" width="6.25" style="1" customWidth="1"/>
    <col min="6" max="6" width="11.625" style="17" hidden="1" customWidth="1"/>
    <col min="7" max="7" width="4" style="17" hidden="1" customWidth="1"/>
    <col min="8" max="9" width="11.625" style="1" hidden="1" customWidth="1"/>
    <col min="10" max="10" width="6.25" style="1" customWidth="1"/>
    <col min="11" max="11" width="11.625" style="17" hidden="1" customWidth="1"/>
    <col min="12" max="13" width="9" style="17" hidden="1" customWidth="1"/>
    <col min="14" max="14" width="4.125" style="17" hidden="1" customWidth="1"/>
    <col min="15" max="16" width="9" style="17" hidden="1" customWidth="1"/>
    <col min="17" max="17" width="14.125" style="17" customWidth="1"/>
    <col min="18" max="18" width="5" style="17" customWidth="1"/>
    <col min="19" max="19" width="9.375" style="17" customWidth="1"/>
    <col min="20" max="20" width="5.125" style="17" customWidth="1"/>
    <col min="21" max="21" width="22" style="17" customWidth="1"/>
    <col min="22" max="16384" width="9" style="17"/>
  </cols>
  <sheetData>
    <row r="1" spans="1:21">
      <c r="C1" s="421" t="str">
        <f>HYPERLINK("#実行メニュー!C15","◆実行メニューへ戻る(ｸﾘｯｸ)")</f>
        <v>◆実行メニューへ戻る(ｸﾘｯｸ)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21" ht="15" customHeight="1">
      <c r="B2" s="45" t="s">
        <v>426</v>
      </c>
      <c r="C2" s="45"/>
      <c r="D2" s="45"/>
      <c r="E2" s="45"/>
      <c r="F2" s="45"/>
      <c r="Q2" s="46"/>
      <c r="R2" s="44"/>
    </row>
    <row r="3" spans="1:21" ht="14.25" customHeight="1">
      <c r="B3" s="45"/>
      <c r="C3" s="45"/>
      <c r="D3" s="45"/>
      <c r="E3" s="45"/>
      <c r="F3" s="45"/>
      <c r="Q3" s="46"/>
      <c r="R3" s="44"/>
      <c r="T3" s="158" t="s">
        <v>1445</v>
      </c>
    </row>
    <row r="4" spans="1:21">
      <c r="R4" s="62"/>
      <c r="T4" s="114" t="s">
        <v>1455</v>
      </c>
      <c r="U4" s="17" t="s">
        <v>1454</v>
      </c>
    </row>
    <row r="5" spans="1:21">
      <c r="T5" s="114" t="s">
        <v>1455</v>
      </c>
      <c r="U5" s="17" t="s">
        <v>1456</v>
      </c>
    </row>
    <row r="7" spans="1:21">
      <c r="E7" s="25"/>
      <c r="F7" s="26"/>
      <c r="G7" s="26"/>
      <c r="H7" s="25"/>
      <c r="I7" s="25"/>
      <c r="J7" s="25"/>
    </row>
    <row r="8" spans="1:21">
      <c r="A8" s="1" t="s">
        <v>440</v>
      </c>
      <c r="B8" s="1" t="s">
        <v>441</v>
      </c>
      <c r="E8" s="25" t="s">
        <v>443</v>
      </c>
      <c r="F8" s="26"/>
      <c r="G8" s="26"/>
      <c r="H8" s="25"/>
      <c r="I8" s="25"/>
      <c r="J8" s="25" t="s">
        <v>448</v>
      </c>
      <c r="K8" s="63" t="s">
        <v>449</v>
      </c>
      <c r="L8" s="1" t="s">
        <v>433</v>
      </c>
      <c r="N8" s="64" t="s">
        <v>425</v>
      </c>
      <c r="O8" s="1"/>
      <c r="P8" s="1"/>
      <c r="R8" s="1"/>
      <c r="S8" s="1"/>
    </row>
    <row r="9" spans="1:21">
      <c r="C9" s="64" t="s">
        <v>425</v>
      </c>
      <c r="D9" s="1" t="s">
        <v>442</v>
      </c>
      <c r="E9" s="25" t="s">
        <v>444</v>
      </c>
      <c r="F9" s="65" t="s">
        <v>445</v>
      </c>
      <c r="G9" s="26"/>
      <c r="H9" s="25" t="s">
        <v>446</v>
      </c>
      <c r="I9" s="25" t="s">
        <v>447</v>
      </c>
      <c r="J9" s="25" t="s">
        <v>444</v>
      </c>
      <c r="O9" s="1" t="s">
        <v>445</v>
      </c>
      <c r="P9" s="1" t="s">
        <v>449</v>
      </c>
      <c r="Q9" s="1" t="s">
        <v>445</v>
      </c>
      <c r="R9" s="1" t="s">
        <v>1441</v>
      </c>
      <c r="S9" s="1" t="s">
        <v>449</v>
      </c>
      <c r="T9" s="1" t="s">
        <v>1443</v>
      </c>
      <c r="U9" s="1" t="s">
        <v>1444</v>
      </c>
    </row>
    <row r="10" spans="1:21" ht="14.25" thickBot="1">
      <c r="D10" s="12"/>
    </row>
    <row r="11" spans="1:21">
      <c r="A11" s="60" t="s">
        <v>1467</v>
      </c>
      <c r="B11" s="60" t="s">
        <v>1527</v>
      </c>
      <c r="C11" s="86">
        <v>1</v>
      </c>
      <c r="D11" s="137" t="str">
        <f>IF(LEFT(A11,E11)="10",RIGHT(A11,1)&amp;LEFT(A11,LEN(A11)-1),IF(LEFT(A11,1)="0",RIGHT(A11,LEN(A11)-1)&amp;LEFT(A11,1),A11))</f>
        <v>6479215380</v>
      </c>
      <c r="E11" s="88">
        <v>2</v>
      </c>
      <c r="F11" s="89" t="str">
        <f ca="1">IF(AND(E11=1,OR(LEFT(D11,1)="1",LEFT(D11,1)="0")),INT(RAND()*8+2),FIXED(LEFTB(D11,E11),0))</f>
        <v>64</v>
      </c>
      <c r="G11" s="90"/>
      <c r="H11" s="91" t="str">
        <f>IF(LEN(D11)-E11&gt;=J11,RIGHT(D11,LEN(D11)-E11),B11)</f>
        <v>79215380</v>
      </c>
      <c r="I11" s="87" t="str">
        <f>IF(LEFT(H11,J11)="10",RIGHT(H11,1)&amp;LEFT(H11,LEN(H11)-1),IF(LEFT(H11,1)="0",RIGHT(H11,LEN(H11)-1)&amp;LEFT(H11,1),H11))</f>
        <v>79215380</v>
      </c>
      <c r="J11" s="88">
        <v>1</v>
      </c>
      <c r="K11" s="92">
        <f>IF(J11=1,L11,FIXED(LEFTB(I11,J11),0))</f>
        <v>8</v>
      </c>
      <c r="L11" s="90">
        <v>8</v>
      </c>
      <c r="M11" s="90"/>
      <c r="N11" s="153">
        <v>1</v>
      </c>
      <c r="O11" s="90">
        <f ca="1">VALUE(F11)</f>
        <v>64</v>
      </c>
      <c r="P11" s="90">
        <f>VALUE(K11)</f>
        <v>8</v>
      </c>
      <c r="Q11" s="94">
        <v>64</v>
      </c>
      <c r="R11" s="95" t="s">
        <v>1440</v>
      </c>
      <c r="S11" s="94">
        <v>8</v>
      </c>
      <c r="T11" s="95" t="s">
        <v>1442</v>
      </c>
      <c r="U11" s="96">
        <f>Q11*S11</f>
        <v>512</v>
      </c>
    </row>
    <row r="12" spans="1:21">
      <c r="A12" s="70" t="s">
        <v>1468</v>
      </c>
      <c r="B12" s="71" t="s">
        <v>1528</v>
      </c>
      <c r="C12" s="97">
        <v>2</v>
      </c>
      <c r="D12" s="84" t="str">
        <f t="shared" ref="D12:D70" si="0">IF(LEFT(A12,E12)="10",RIGHT(A12,1)&amp;LEFT(A12,LEN(A12)-1),IF(LEFT(A12,1)="0",RIGHT(A12,LEN(A12)-1)&amp;LEFT(A12,1),A12))</f>
        <v>3146982057</v>
      </c>
      <c r="E12" s="55">
        <v>2</v>
      </c>
      <c r="F12" s="73" t="str">
        <f t="shared" ref="F12:F70" ca="1" si="1">IF(AND(E12=1,OR(LEFT(D12,1)="1",LEFT(D12,1)="0")),INT(RAND()*8+2),FIXED(LEFTB(D12,E12),0))</f>
        <v>31</v>
      </c>
      <c r="G12" s="74"/>
      <c r="H12" s="52" t="str">
        <f t="shared" ref="H12:H70" si="2">IF(LEN(D12)-E12&gt;=J12,RIGHT(D12,LEN(D12)-E12),B12)</f>
        <v>46982057</v>
      </c>
      <c r="I12" s="53" t="str">
        <f t="shared" ref="I12:I70" si="3">IF(LEFT(H12,J12)="10",RIGHT(H12,1)&amp;LEFT(H12,LEN(H12)-1),IF(LEFT(H12,1)="0",RIGHT(H12,LEN(H12)-1)&amp;LEFT(H12,1),H12))</f>
        <v>46982057</v>
      </c>
      <c r="J12" s="55">
        <v>1</v>
      </c>
      <c r="K12" s="54">
        <f t="shared" ref="K12:K70" si="4">IF(J12=1,L12,FIXED(LEFTB(I12,J12),0))</f>
        <v>3</v>
      </c>
      <c r="L12" s="74">
        <v>3</v>
      </c>
      <c r="M12" s="74"/>
      <c r="N12" s="154">
        <v>2</v>
      </c>
      <c r="O12" s="74">
        <f t="shared" ref="O12:O70" ca="1" si="5">VALUE(F12)</f>
        <v>31</v>
      </c>
      <c r="P12" s="74">
        <f t="shared" ref="P12:P70" si="6">VALUE(K12)</f>
        <v>3</v>
      </c>
      <c r="Q12" s="75">
        <v>31</v>
      </c>
      <c r="R12" s="84" t="s">
        <v>1440</v>
      </c>
      <c r="S12" s="75">
        <v>3</v>
      </c>
      <c r="T12" s="84" t="s">
        <v>1442</v>
      </c>
      <c r="U12" s="98">
        <f t="shared" ref="U12:U70" si="7">Q12*S12</f>
        <v>93</v>
      </c>
    </row>
    <row r="13" spans="1:21">
      <c r="A13" s="60" t="s">
        <v>1469</v>
      </c>
      <c r="B13" s="60" t="s">
        <v>1529</v>
      </c>
      <c r="C13" s="97">
        <v>3</v>
      </c>
      <c r="D13" s="84" t="str">
        <f t="shared" si="0"/>
        <v>9702548613</v>
      </c>
      <c r="E13" s="55">
        <v>2</v>
      </c>
      <c r="F13" s="73" t="str">
        <f t="shared" ca="1" si="1"/>
        <v>97</v>
      </c>
      <c r="G13" s="74"/>
      <c r="H13" s="52" t="str">
        <f t="shared" si="2"/>
        <v>02548613</v>
      </c>
      <c r="I13" s="53" t="str">
        <f t="shared" si="3"/>
        <v>25486130</v>
      </c>
      <c r="J13" s="55">
        <v>1</v>
      </c>
      <c r="K13" s="54">
        <f t="shared" si="4"/>
        <v>4</v>
      </c>
      <c r="L13" s="74">
        <v>4</v>
      </c>
      <c r="M13" s="74"/>
      <c r="N13" s="154">
        <v>3</v>
      </c>
      <c r="O13" s="74">
        <f t="shared" ca="1" si="5"/>
        <v>97</v>
      </c>
      <c r="P13" s="74">
        <f t="shared" si="6"/>
        <v>4</v>
      </c>
      <c r="Q13" s="75">
        <v>97</v>
      </c>
      <c r="R13" s="84" t="s">
        <v>1440</v>
      </c>
      <c r="S13" s="75">
        <v>4</v>
      </c>
      <c r="T13" s="84" t="s">
        <v>1442</v>
      </c>
      <c r="U13" s="98">
        <f t="shared" si="7"/>
        <v>388</v>
      </c>
    </row>
    <row r="14" spans="1:21">
      <c r="A14" s="60" t="s">
        <v>1470</v>
      </c>
      <c r="B14" s="60" t="s">
        <v>1530</v>
      </c>
      <c r="C14" s="97">
        <v>4</v>
      </c>
      <c r="D14" s="84" t="str">
        <f t="shared" si="0"/>
        <v>8136597240</v>
      </c>
      <c r="E14" s="55">
        <v>2</v>
      </c>
      <c r="F14" s="73" t="str">
        <f t="shared" ca="1" si="1"/>
        <v>81</v>
      </c>
      <c r="G14" s="74"/>
      <c r="H14" s="52" t="str">
        <f t="shared" si="2"/>
        <v>36597240</v>
      </c>
      <c r="I14" s="53" t="str">
        <f t="shared" si="3"/>
        <v>36597240</v>
      </c>
      <c r="J14" s="55">
        <v>1</v>
      </c>
      <c r="K14" s="54">
        <f t="shared" si="4"/>
        <v>9</v>
      </c>
      <c r="L14" s="74">
        <v>9</v>
      </c>
      <c r="M14" s="74"/>
      <c r="N14" s="154">
        <v>4</v>
      </c>
      <c r="O14" s="74">
        <f t="shared" ca="1" si="5"/>
        <v>81</v>
      </c>
      <c r="P14" s="74">
        <f t="shared" si="6"/>
        <v>9</v>
      </c>
      <c r="Q14" s="75">
        <v>81</v>
      </c>
      <c r="R14" s="84" t="s">
        <v>1440</v>
      </c>
      <c r="S14" s="75">
        <v>9</v>
      </c>
      <c r="T14" s="84" t="s">
        <v>1442</v>
      </c>
      <c r="U14" s="98">
        <f t="shared" si="7"/>
        <v>729</v>
      </c>
    </row>
    <row r="15" spans="1:21">
      <c r="A15" s="60" t="s">
        <v>1471</v>
      </c>
      <c r="B15" s="60" t="s">
        <v>1531</v>
      </c>
      <c r="C15" s="99">
        <v>5</v>
      </c>
      <c r="D15" s="85" t="str">
        <f t="shared" si="0"/>
        <v>2035871946</v>
      </c>
      <c r="E15" s="59">
        <v>2</v>
      </c>
      <c r="F15" s="77" t="str">
        <f t="shared" ca="1" si="1"/>
        <v>20</v>
      </c>
      <c r="G15" s="78"/>
      <c r="H15" s="56" t="str">
        <f t="shared" si="2"/>
        <v>35871946</v>
      </c>
      <c r="I15" s="57" t="str">
        <f t="shared" si="3"/>
        <v>35871946</v>
      </c>
      <c r="J15" s="59">
        <v>1</v>
      </c>
      <c r="K15" s="58">
        <f t="shared" si="4"/>
        <v>2</v>
      </c>
      <c r="L15" s="78">
        <v>2</v>
      </c>
      <c r="M15" s="78"/>
      <c r="N15" s="155">
        <v>5</v>
      </c>
      <c r="O15" s="78">
        <f t="shared" ca="1" si="5"/>
        <v>20</v>
      </c>
      <c r="P15" s="78">
        <f t="shared" si="6"/>
        <v>2</v>
      </c>
      <c r="Q15" s="79">
        <v>20</v>
      </c>
      <c r="R15" s="85" t="s">
        <v>1440</v>
      </c>
      <c r="S15" s="79">
        <v>2</v>
      </c>
      <c r="T15" s="85" t="s">
        <v>1442</v>
      </c>
      <c r="U15" s="100">
        <f t="shared" si="7"/>
        <v>40</v>
      </c>
    </row>
    <row r="16" spans="1:21">
      <c r="A16" s="60" t="s">
        <v>1472</v>
      </c>
      <c r="B16" s="60" t="s">
        <v>1532</v>
      </c>
      <c r="C16" s="97">
        <v>6</v>
      </c>
      <c r="D16" s="84" t="str">
        <f t="shared" si="0"/>
        <v>4257093168</v>
      </c>
      <c r="E16" s="55">
        <v>2</v>
      </c>
      <c r="F16" s="73" t="str">
        <f t="shared" ca="1" si="1"/>
        <v>42</v>
      </c>
      <c r="G16" s="74"/>
      <c r="H16" s="52" t="str">
        <f t="shared" si="2"/>
        <v>57093168</v>
      </c>
      <c r="I16" s="53" t="str">
        <f t="shared" si="3"/>
        <v>57093168</v>
      </c>
      <c r="J16" s="55">
        <v>1</v>
      </c>
      <c r="K16" s="54">
        <f t="shared" si="4"/>
        <v>7</v>
      </c>
      <c r="L16" s="74">
        <v>7</v>
      </c>
      <c r="M16" s="74"/>
      <c r="N16" s="154">
        <v>6</v>
      </c>
      <c r="O16" s="74">
        <f t="shared" ca="1" si="5"/>
        <v>42</v>
      </c>
      <c r="P16" s="74">
        <f t="shared" si="6"/>
        <v>7</v>
      </c>
      <c r="Q16" s="75">
        <v>42</v>
      </c>
      <c r="R16" s="84" t="s">
        <v>1440</v>
      </c>
      <c r="S16" s="75">
        <v>7</v>
      </c>
      <c r="T16" s="84" t="s">
        <v>1442</v>
      </c>
      <c r="U16" s="98">
        <f t="shared" si="7"/>
        <v>294</v>
      </c>
    </row>
    <row r="17" spans="1:21">
      <c r="A17" s="60" t="s">
        <v>1473</v>
      </c>
      <c r="B17" s="60" t="s">
        <v>1533</v>
      </c>
      <c r="C17" s="97">
        <v>7</v>
      </c>
      <c r="D17" s="84" t="str">
        <f t="shared" si="0"/>
        <v>8691437502</v>
      </c>
      <c r="E17" s="55">
        <v>2</v>
      </c>
      <c r="F17" s="73" t="str">
        <f t="shared" ca="1" si="1"/>
        <v>86</v>
      </c>
      <c r="G17" s="74"/>
      <c r="H17" s="52" t="str">
        <f t="shared" si="2"/>
        <v>91437502</v>
      </c>
      <c r="I17" s="53" t="str">
        <f t="shared" si="3"/>
        <v>91437502</v>
      </c>
      <c r="J17" s="55">
        <v>1</v>
      </c>
      <c r="K17" s="54">
        <f t="shared" si="4"/>
        <v>5</v>
      </c>
      <c r="L17" s="74">
        <v>5</v>
      </c>
      <c r="M17" s="74"/>
      <c r="N17" s="154">
        <v>7</v>
      </c>
      <c r="O17" s="74">
        <f t="shared" ca="1" si="5"/>
        <v>86</v>
      </c>
      <c r="P17" s="74">
        <f t="shared" si="6"/>
        <v>5</v>
      </c>
      <c r="Q17" s="75">
        <v>86</v>
      </c>
      <c r="R17" s="84" t="s">
        <v>1440</v>
      </c>
      <c r="S17" s="75">
        <v>5</v>
      </c>
      <c r="T17" s="84" t="s">
        <v>1442</v>
      </c>
      <c r="U17" s="98">
        <f t="shared" si="7"/>
        <v>430</v>
      </c>
    </row>
    <row r="18" spans="1:21">
      <c r="A18" s="60" t="s">
        <v>1474</v>
      </c>
      <c r="B18" s="60" t="s">
        <v>1534</v>
      </c>
      <c r="C18" s="97">
        <v>8</v>
      </c>
      <c r="D18" s="84" t="str">
        <f t="shared" si="0"/>
        <v>7580326491</v>
      </c>
      <c r="E18" s="55">
        <v>2</v>
      </c>
      <c r="F18" s="73" t="str">
        <f t="shared" ca="1" si="1"/>
        <v>75</v>
      </c>
      <c r="G18" s="74"/>
      <c r="H18" s="52" t="str">
        <f t="shared" si="2"/>
        <v>80326491</v>
      </c>
      <c r="I18" s="53" t="str">
        <f t="shared" si="3"/>
        <v>80326491</v>
      </c>
      <c r="J18" s="55">
        <v>1</v>
      </c>
      <c r="K18" s="54">
        <f t="shared" si="4"/>
        <v>8</v>
      </c>
      <c r="L18" s="74">
        <v>8</v>
      </c>
      <c r="M18" s="74"/>
      <c r="N18" s="154">
        <v>8</v>
      </c>
      <c r="O18" s="74">
        <f t="shared" ca="1" si="5"/>
        <v>75</v>
      </c>
      <c r="P18" s="74">
        <f t="shared" si="6"/>
        <v>8</v>
      </c>
      <c r="Q18" s="75">
        <v>75</v>
      </c>
      <c r="R18" s="84" t="s">
        <v>1440</v>
      </c>
      <c r="S18" s="75">
        <v>8</v>
      </c>
      <c r="T18" s="84" t="s">
        <v>1442</v>
      </c>
      <c r="U18" s="98">
        <f t="shared" si="7"/>
        <v>600</v>
      </c>
    </row>
    <row r="19" spans="1:21">
      <c r="A19" s="60" t="s">
        <v>1475</v>
      </c>
      <c r="B19" s="60" t="s">
        <v>1535</v>
      </c>
      <c r="C19" s="97">
        <v>9</v>
      </c>
      <c r="D19" s="84" t="str">
        <f t="shared" si="0"/>
        <v>5368104279</v>
      </c>
      <c r="E19" s="55">
        <v>2</v>
      </c>
      <c r="F19" s="73" t="str">
        <f t="shared" ca="1" si="1"/>
        <v>53</v>
      </c>
      <c r="G19" s="74"/>
      <c r="H19" s="52" t="str">
        <f t="shared" si="2"/>
        <v>68104279</v>
      </c>
      <c r="I19" s="53" t="str">
        <f t="shared" si="3"/>
        <v>68104279</v>
      </c>
      <c r="J19" s="55">
        <v>1</v>
      </c>
      <c r="K19" s="54">
        <f t="shared" si="4"/>
        <v>6</v>
      </c>
      <c r="L19" s="74">
        <v>6</v>
      </c>
      <c r="M19" s="74"/>
      <c r="N19" s="154">
        <v>9</v>
      </c>
      <c r="O19" s="74">
        <f t="shared" ca="1" si="5"/>
        <v>53</v>
      </c>
      <c r="P19" s="74">
        <f t="shared" si="6"/>
        <v>6</v>
      </c>
      <c r="Q19" s="75">
        <v>53</v>
      </c>
      <c r="R19" s="84" t="s">
        <v>1440</v>
      </c>
      <c r="S19" s="75">
        <v>6</v>
      </c>
      <c r="T19" s="84" t="s">
        <v>1442</v>
      </c>
      <c r="U19" s="98">
        <f t="shared" si="7"/>
        <v>318</v>
      </c>
    </row>
    <row r="20" spans="1:21">
      <c r="A20" s="60" t="s">
        <v>1476</v>
      </c>
      <c r="B20" s="60" t="s">
        <v>1536</v>
      </c>
      <c r="C20" s="97">
        <v>10</v>
      </c>
      <c r="D20" s="84" t="str">
        <f t="shared" si="0"/>
        <v>1924760835</v>
      </c>
      <c r="E20" s="55">
        <v>2</v>
      </c>
      <c r="F20" s="73" t="str">
        <f t="shared" ca="1" si="1"/>
        <v>19</v>
      </c>
      <c r="G20" s="74"/>
      <c r="H20" s="52" t="str">
        <f t="shared" si="2"/>
        <v>24760835</v>
      </c>
      <c r="I20" s="53" t="str">
        <f t="shared" si="3"/>
        <v>24760835</v>
      </c>
      <c r="J20" s="55">
        <v>1</v>
      </c>
      <c r="K20" s="54">
        <f t="shared" si="4"/>
        <v>3</v>
      </c>
      <c r="L20" s="74">
        <v>3</v>
      </c>
      <c r="M20" s="74"/>
      <c r="N20" s="154">
        <v>10</v>
      </c>
      <c r="O20" s="74">
        <f t="shared" ca="1" si="5"/>
        <v>19</v>
      </c>
      <c r="P20" s="74">
        <f t="shared" si="6"/>
        <v>3</v>
      </c>
      <c r="Q20" s="75">
        <v>19</v>
      </c>
      <c r="R20" s="84" t="s">
        <v>1440</v>
      </c>
      <c r="S20" s="75">
        <v>3</v>
      </c>
      <c r="T20" s="84" t="s">
        <v>1442</v>
      </c>
      <c r="U20" s="98">
        <f t="shared" si="7"/>
        <v>57</v>
      </c>
    </row>
    <row r="21" spans="1:21">
      <c r="A21" s="60" t="s">
        <v>1477</v>
      </c>
      <c r="B21" s="60" t="s">
        <v>1537</v>
      </c>
      <c r="C21" s="101">
        <v>11</v>
      </c>
      <c r="D21" s="83" t="str">
        <f t="shared" si="0"/>
        <v>4316587209</v>
      </c>
      <c r="E21" s="51">
        <v>2</v>
      </c>
      <c r="F21" s="67" t="str">
        <f t="shared" ca="1" si="1"/>
        <v>43</v>
      </c>
      <c r="G21" s="68"/>
      <c r="H21" s="49" t="str">
        <f t="shared" si="2"/>
        <v>16587209</v>
      </c>
      <c r="I21" s="48" t="str">
        <f t="shared" si="3"/>
        <v>16587209</v>
      </c>
      <c r="J21" s="51">
        <v>1</v>
      </c>
      <c r="K21" s="50">
        <f t="shared" si="4"/>
        <v>4</v>
      </c>
      <c r="L21" s="68">
        <v>4</v>
      </c>
      <c r="M21" s="68"/>
      <c r="N21" s="156">
        <v>11</v>
      </c>
      <c r="O21" s="68">
        <f t="shared" ca="1" si="5"/>
        <v>43</v>
      </c>
      <c r="P21" s="68">
        <f t="shared" si="6"/>
        <v>4</v>
      </c>
      <c r="Q21" s="69">
        <v>43</v>
      </c>
      <c r="R21" s="83" t="s">
        <v>1440</v>
      </c>
      <c r="S21" s="69">
        <v>4</v>
      </c>
      <c r="T21" s="83" t="s">
        <v>1442</v>
      </c>
      <c r="U21" s="102">
        <f t="shared" si="7"/>
        <v>172</v>
      </c>
    </row>
    <row r="22" spans="1:21">
      <c r="A22" s="60" t="s">
        <v>1478</v>
      </c>
      <c r="B22" s="60" t="s">
        <v>1538</v>
      </c>
      <c r="C22" s="97">
        <v>12</v>
      </c>
      <c r="D22" s="84" t="str">
        <f t="shared" si="0"/>
        <v>2194365087</v>
      </c>
      <c r="E22" s="55">
        <v>2</v>
      </c>
      <c r="F22" s="73" t="str">
        <f t="shared" ca="1" si="1"/>
        <v>21</v>
      </c>
      <c r="G22" s="74"/>
      <c r="H22" s="52" t="str">
        <f t="shared" si="2"/>
        <v>94365087</v>
      </c>
      <c r="I22" s="53" t="str">
        <f t="shared" si="3"/>
        <v>94365087</v>
      </c>
      <c r="J22" s="55">
        <v>1</v>
      </c>
      <c r="K22" s="54">
        <f t="shared" si="4"/>
        <v>9</v>
      </c>
      <c r="L22" s="74">
        <v>9</v>
      </c>
      <c r="M22" s="74"/>
      <c r="N22" s="154">
        <v>12</v>
      </c>
      <c r="O22" s="74">
        <f t="shared" ca="1" si="5"/>
        <v>21</v>
      </c>
      <c r="P22" s="74">
        <f t="shared" si="6"/>
        <v>9</v>
      </c>
      <c r="Q22" s="75">
        <v>21</v>
      </c>
      <c r="R22" s="84" t="s">
        <v>1440</v>
      </c>
      <c r="S22" s="75">
        <v>9</v>
      </c>
      <c r="T22" s="84" t="s">
        <v>1442</v>
      </c>
      <c r="U22" s="98">
        <f t="shared" si="7"/>
        <v>189</v>
      </c>
    </row>
    <row r="23" spans="1:21">
      <c r="A23" s="60" t="s">
        <v>1479</v>
      </c>
      <c r="B23" s="60" t="s">
        <v>1539</v>
      </c>
      <c r="C23" s="97">
        <v>13</v>
      </c>
      <c r="D23" s="84" t="str">
        <f t="shared" si="0"/>
        <v>9721438650</v>
      </c>
      <c r="E23" s="55">
        <v>2</v>
      </c>
      <c r="F23" s="73" t="str">
        <f t="shared" ca="1" si="1"/>
        <v>97</v>
      </c>
      <c r="G23" s="74"/>
      <c r="H23" s="52" t="str">
        <f t="shared" si="2"/>
        <v>21438650</v>
      </c>
      <c r="I23" s="53" t="str">
        <f t="shared" si="3"/>
        <v>21438650</v>
      </c>
      <c r="J23" s="55">
        <v>1</v>
      </c>
      <c r="K23" s="54">
        <f t="shared" si="4"/>
        <v>7</v>
      </c>
      <c r="L23" s="74">
        <v>7</v>
      </c>
      <c r="M23" s="74"/>
      <c r="N23" s="154">
        <v>13</v>
      </c>
      <c r="O23" s="74">
        <f t="shared" ca="1" si="5"/>
        <v>97</v>
      </c>
      <c r="P23" s="74">
        <f t="shared" si="6"/>
        <v>7</v>
      </c>
      <c r="Q23" s="75">
        <v>97</v>
      </c>
      <c r="R23" s="84" t="s">
        <v>1440</v>
      </c>
      <c r="S23" s="75">
        <v>7</v>
      </c>
      <c r="T23" s="84" t="s">
        <v>1442</v>
      </c>
      <c r="U23" s="98">
        <f t="shared" si="7"/>
        <v>679</v>
      </c>
    </row>
    <row r="24" spans="1:21">
      <c r="A24" s="60" t="s">
        <v>1480</v>
      </c>
      <c r="B24" s="60" t="s">
        <v>1540</v>
      </c>
      <c r="C24" s="97">
        <v>14</v>
      </c>
      <c r="D24" s="84" t="str">
        <f t="shared" si="0"/>
        <v>6108325497</v>
      </c>
      <c r="E24" s="55">
        <v>2</v>
      </c>
      <c r="F24" s="73" t="str">
        <f t="shared" ca="1" si="1"/>
        <v>61</v>
      </c>
      <c r="G24" s="74"/>
      <c r="H24" s="52" t="str">
        <f t="shared" si="2"/>
        <v>08325497</v>
      </c>
      <c r="I24" s="53" t="str">
        <f t="shared" si="3"/>
        <v>83254970</v>
      </c>
      <c r="J24" s="55">
        <v>1</v>
      </c>
      <c r="K24" s="54">
        <f t="shared" si="4"/>
        <v>2</v>
      </c>
      <c r="L24" s="74">
        <v>2</v>
      </c>
      <c r="M24" s="74"/>
      <c r="N24" s="154">
        <v>14</v>
      </c>
      <c r="O24" s="74">
        <f t="shared" ca="1" si="5"/>
        <v>61</v>
      </c>
      <c r="P24" s="74">
        <f t="shared" si="6"/>
        <v>2</v>
      </c>
      <c r="Q24" s="75">
        <v>61</v>
      </c>
      <c r="R24" s="84" t="s">
        <v>1440</v>
      </c>
      <c r="S24" s="75">
        <v>2</v>
      </c>
      <c r="T24" s="84" t="s">
        <v>1442</v>
      </c>
      <c r="U24" s="98">
        <f t="shared" si="7"/>
        <v>122</v>
      </c>
    </row>
    <row r="25" spans="1:21">
      <c r="A25" s="60" t="s">
        <v>1481</v>
      </c>
      <c r="B25" s="60" t="s">
        <v>1541</v>
      </c>
      <c r="C25" s="99">
        <v>15</v>
      </c>
      <c r="D25" s="85" t="str">
        <f t="shared" si="0"/>
        <v>5427698310</v>
      </c>
      <c r="E25" s="59">
        <v>2</v>
      </c>
      <c r="F25" s="77" t="str">
        <f t="shared" ca="1" si="1"/>
        <v>54</v>
      </c>
      <c r="G25" s="78"/>
      <c r="H25" s="56" t="str">
        <f t="shared" si="2"/>
        <v>27698310</v>
      </c>
      <c r="I25" s="57" t="str">
        <f t="shared" si="3"/>
        <v>27698310</v>
      </c>
      <c r="J25" s="59">
        <v>1</v>
      </c>
      <c r="K25" s="58">
        <f t="shared" si="4"/>
        <v>8</v>
      </c>
      <c r="L25" s="78">
        <v>8</v>
      </c>
      <c r="M25" s="78"/>
      <c r="N25" s="155">
        <v>15</v>
      </c>
      <c r="O25" s="78">
        <f t="shared" ca="1" si="5"/>
        <v>54</v>
      </c>
      <c r="P25" s="78">
        <f t="shared" si="6"/>
        <v>8</v>
      </c>
      <c r="Q25" s="79">
        <v>54</v>
      </c>
      <c r="R25" s="85" t="s">
        <v>1440</v>
      </c>
      <c r="S25" s="79">
        <v>8</v>
      </c>
      <c r="T25" s="85" t="s">
        <v>1442</v>
      </c>
      <c r="U25" s="100">
        <f t="shared" si="7"/>
        <v>432</v>
      </c>
    </row>
    <row r="26" spans="1:21">
      <c r="A26" s="60" t="s">
        <v>1482</v>
      </c>
      <c r="B26" s="60" t="s">
        <v>1542</v>
      </c>
      <c r="C26" s="97">
        <v>16</v>
      </c>
      <c r="D26" s="84" t="str">
        <f t="shared" si="0"/>
        <v>8750921643</v>
      </c>
      <c r="E26" s="55">
        <v>3</v>
      </c>
      <c r="F26" s="73" t="str">
        <f t="shared" ca="1" si="1"/>
        <v>875</v>
      </c>
      <c r="G26" s="74"/>
      <c r="H26" s="52" t="str">
        <f t="shared" si="2"/>
        <v>0921643</v>
      </c>
      <c r="I26" s="53" t="str">
        <f t="shared" si="3"/>
        <v>9216430</v>
      </c>
      <c r="J26" s="55">
        <v>1</v>
      </c>
      <c r="K26" s="54">
        <f t="shared" si="4"/>
        <v>5</v>
      </c>
      <c r="L26" s="74">
        <v>5</v>
      </c>
      <c r="M26" s="74"/>
      <c r="N26" s="154">
        <v>16</v>
      </c>
      <c r="O26" s="74">
        <f t="shared" ca="1" si="5"/>
        <v>875</v>
      </c>
      <c r="P26" s="74">
        <f t="shared" si="6"/>
        <v>5</v>
      </c>
      <c r="Q26" s="75">
        <v>875</v>
      </c>
      <c r="R26" s="84" t="s">
        <v>1440</v>
      </c>
      <c r="S26" s="75">
        <v>5</v>
      </c>
      <c r="T26" s="84" t="s">
        <v>1442</v>
      </c>
      <c r="U26" s="98">
        <f t="shared" si="7"/>
        <v>4375</v>
      </c>
    </row>
    <row r="27" spans="1:21">
      <c r="A27" s="60" t="s">
        <v>1483</v>
      </c>
      <c r="B27" s="60" t="s">
        <v>1543</v>
      </c>
      <c r="C27" s="97">
        <v>17</v>
      </c>
      <c r="D27" s="84" t="str">
        <f t="shared" si="0"/>
        <v>7649810532</v>
      </c>
      <c r="E27" s="55">
        <v>3</v>
      </c>
      <c r="F27" s="73" t="str">
        <f t="shared" ca="1" si="1"/>
        <v>764</v>
      </c>
      <c r="G27" s="74"/>
      <c r="H27" s="52" t="str">
        <f t="shared" si="2"/>
        <v>9810532</v>
      </c>
      <c r="I27" s="53" t="str">
        <f t="shared" si="3"/>
        <v>9810532</v>
      </c>
      <c r="J27" s="55">
        <v>1</v>
      </c>
      <c r="K27" s="54">
        <f t="shared" si="4"/>
        <v>6</v>
      </c>
      <c r="L27" s="74">
        <v>6</v>
      </c>
      <c r="M27" s="74"/>
      <c r="N27" s="154">
        <v>17</v>
      </c>
      <c r="O27" s="74">
        <f t="shared" ca="1" si="5"/>
        <v>764</v>
      </c>
      <c r="P27" s="74">
        <f t="shared" si="6"/>
        <v>6</v>
      </c>
      <c r="Q27" s="75">
        <v>764</v>
      </c>
      <c r="R27" s="84" t="s">
        <v>1440</v>
      </c>
      <c r="S27" s="75">
        <v>6</v>
      </c>
      <c r="T27" s="84" t="s">
        <v>1442</v>
      </c>
      <c r="U27" s="98">
        <f t="shared" si="7"/>
        <v>4584</v>
      </c>
    </row>
    <row r="28" spans="1:21">
      <c r="A28" s="60" t="s">
        <v>1484</v>
      </c>
      <c r="B28" s="60" t="s">
        <v>1544</v>
      </c>
      <c r="C28" s="97">
        <v>18</v>
      </c>
      <c r="D28" s="84" t="str">
        <f t="shared" si="0"/>
        <v>3205476198</v>
      </c>
      <c r="E28" s="55">
        <v>3</v>
      </c>
      <c r="F28" s="73" t="str">
        <f t="shared" ca="1" si="1"/>
        <v>320</v>
      </c>
      <c r="G28" s="74"/>
      <c r="H28" s="52" t="str">
        <f t="shared" si="2"/>
        <v>5476198</v>
      </c>
      <c r="I28" s="53" t="str">
        <f t="shared" si="3"/>
        <v>5476198</v>
      </c>
      <c r="J28" s="55">
        <v>1</v>
      </c>
      <c r="K28" s="54">
        <f t="shared" si="4"/>
        <v>3</v>
      </c>
      <c r="L28" s="74">
        <v>3</v>
      </c>
      <c r="M28" s="74"/>
      <c r="N28" s="154">
        <v>18</v>
      </c>
      <c r="O28" s="74">
        <f t="shared" ca="1" si="5"/>
        <v>320</v>
      </c>
      <c r="P28" s="74">
        <f t="shared" si="6"/>
        <v>3</v>
      </c>
      <c r="Q28" s="75">
        <v>320</v>
      </c>
      <c r="R28" s="84" t="s">
        <v>1440</v>
      </c>
      <c r="S28" s="75">
        <v>3</v>
      </c>
      <c r="T28" s="84" t="s">
        <v>1442</v>
      </c>
      <c r="U28" s="98">
        <f t="shared" si="7"/>
        <v>960</v>
      </c>
    </row>
    <row r="29" spans="1:21">
      <c r="A29" s="60" t="s">
        <v>1485</v>
      </c>
      <c r="B29" s="60" t="s">
        <v>1545</v>
      </c>
      <c r="C29" s="97">
        <v>19</v>
      </c>
      <c r="D29" s="84" t="str">
        <f t="shared" si="0"/>
        <v>9861032754</v>
      </c>
      <c r="E29" s="55">
        <v>3</v>
      </c>
      <c r="F29" s="73" t="str">
        <f t="shared" ca="1" si="1"/>
        <v>986</v>
      </c>
      <c r="G29" s="74"/>
      <c r="H29" s="52" t="str">
        <f t="shared" si="2"/>
        <v>1032754</v>
      </c>
      <c r="I29" s="53" t="str">
        <f t="shared" si="3"/>
        <v>1032754</v>
      </c>
      <c r="J29" s="55">
        <v>1</v>
      </c>
      <c r="K29" s="54">
        <f t="shared" si="4"/>
        <v>4</v>
      </c>
      <c r="L29" s="74">
        <v>4</v>
      </c>
      <c r="M29" s="74"/>
      <c r="N29" s="154">
        <v>19</v>
      </c>
      <c r="O29" s="74">
        <f t="shared" ca="1" si="5"/>
        <v>986</v>
      </c>
      <c r="P29" s="74">
        <f t="shared" si="6"/>
        <v>4</v>
      </c>
      <c r="Q29" s="75">
        <v>986</v>
      </c>
      <c r="R29" s="84" t="s">
        <v>1440</v>
      </c>
      <c r="S29" s="75">
        <v>4</v>
      </c>
      <c r="T29" s="84" t="s">
        <v>1442</v>
      </c>
      <c r="U29" s="98">
        <f t="shared" si="7"/>
        <v>3944</v>
      </c>
    </row>
    <row r="30" spans="1:21">
      <c r="A30" s="60" t="s">
        <v>1486</v>
      </c>
      <c r="B30" s="60" t="s">
        <v>1546</v>
      </c>
      <c r="C30" s="97">
        <v>20</v>
      </c>
      <c r="D30" s="84" t="str">
        <f t="shared" si="0"/>
        <v>6538709421</v>
      </c>
      <c r="E30" s="55">
        <v>3</v>
      </c>
      <c r="F30" s="73" t="str">
        <f t="shared" ca="1" si="1"/>
        <v>653</v>
      </c>
      <c r="G30" s="74"/>
      <c r="H30" s="52" t="str">
        <f t="shared" si="2"/>
        <v>8709421</v>
      </c>
      <c r="I30" s="53" t="str">
        <f t="shared" si="3"/>
        <v>8709421</v>
      </c>
      <c r="J30" s="55">
        <v>1</v>
      </c>
      <c r="K30" s="54">
        <f t="shared" si="4"/>
        <v>9</v>
      </c>
      <c r="L30" s="74">
        <v>9</v>
      </c>
      <c r="M30" s="74"/>
      <c r="N30" s="154">
        <v>20</v>
      </c>
      <c r="O30" s="74">
        <f t="shared" ca="1" si="5"/>
        <v>653</v>
      </c>
      <c r="P30" s="74">
        <f t="shared" si="6"/>
        <v>9</v>
      </c>
      <c r="Q30" s="75">
        <v>653</v>
      </c>
      <c r="R30" s="84" t="s">
        <v>1440</v>
      </c>
      <c r="S30" s="75">
        <v>9</v>
      </c>
      <c r="T30" s="84" t="s">
        <v>1442</v>
      </c>
      <c r="U30" s="98">
        <f t="shared" si="7"/>
        <v>5877</v>
      </c>
    </row>
    <row r="31" spans="1:21">
      <c r="A31" s="60" t="s">
        <v>1487</v>
      </c>
      <c r="B31" s="60" t="s">
        <v>1547</v>
      </c>
      <c r="C31" s="101">
        <v>21</v>
      </c>
      <c r="D31" s="83" t="str">
        <f t="shared" si="0"/>
        <v>8601423957</v>
      </c>
      <c r="E31" s="51">
        <v>3</v>
      </c>
      <c r="F31" s="67" t="str">
        <f t="shared" ca="1" si="1"/>
        <v>860</v>
      </c>
      <c r="G31" s="68"/>
      <c r="H31" s="49" t="str">
        <f t="shared" si="2"/>
        <v>1423957</v>
      </c>
      <c r="I31" s="48" t="str">
        <f t="shared" si="3"/>
        <v>1423957</v>
      </c>
      <c r="J31" s="51">
        <v>1</v>
      </c>
      <c r="K31" s="50">
        <f t="shared" si="4"/>
        <v>7</v>
      </c>
      <c r="L31" s="68">
        <v>7</v>
      </c>
      <c r="M31" s="68"/>
      <c r="N31" s="156">
        <v>21</v>
      </c>
      <c r="O31" s="68">
        <f t="shared" ca="1" si="5"/>
        <v>860</v>
      </c>
      <c r="P31" s="68">
        <f t="shared" si="6"/>
        <v>7</v>
      </c>
      <c r="Q31" s="69">
        <v>860</v>
      </c>
      <c r="R31" s="83" t="s">
        <v>1440</v>
      </c>
      <c r="S31" s="69">
        <v>7</v>
      </c>
      <c r="T31" s="83" t="s">
        <v>1442</v>
      </c>
      <c r="U31" s="102">
        <f t="shared" si="7"/>
        <v>6020</v>
      </c>
    </row>
    <row r="32" spans="1:21">
      <c r="A32" s="60" t="s">
        <v>1488</v>
      </c>
      <c r="B32" s="60" t="s">
        <v>1548</v>
      </c>
      <c r="C32" s="97">
        <v>22</v>
      </c>
      <c r="D32" s="84" t="str">
        <f t="shared" si="0"/>
        <v>9712534068</v>
      </c>
      <c r="E32" s="55">
        <v>3</v>
      </c>
      <c r="F32" s="73" t="str">
        <f t="shared" ca="1" si="1"/>
        <v>971</v>
      </c>
      <c r="G32" s="74"/>
      <c r="H32" s="52" t="str">
        <f t="shared" si="2"/>
        <v>2534068</v>
      </c>
      <c r="I32" s="53" t="str">
        <f t="shared" si="3"/>
        <v>2534068</v>
      </c>
      <c r="J32" s="55">
        <v>1</v>
      </c>
      <c r="K32" s="54">
        <f t="shared" si="4"/>
        <v>2</v>
      </c>
      <c r="L32" s="74">
        <v>2</v>
      </c>
      <c r="M32" s="74"/>
      <c r="N32" s="154">
        <v>22</v>
      </c>
      <c r="O32" s="74">
        <f t="shared" ca="1" si="5"/>
        <v>971</v>
      </c>
      <c r="P32" s="74">
        <f t="shared" si="6"/>
        <v>2</v>
      </c>
      <c r="Q32" s="75">
        <v>971</v>
      </c>
      <c r="R32" s="84" t="s">
        <v>1440</v>
      </c>
      <c r="S32" s="75">
        <v>2</v>
      </c>
      <c r="T32" s="84" t="s">
        <v>1442</v>
      </c>
      <c r="U32" s="98">
        <f t="shared" si="7"/>
        <v>1942</v>
      </c>
    </row>
    <row r="33" spans="1:21">
      <c r="A33" s="60" t="s">
        <v>1489</v>
      </c>
      <c r="B33" s="60" t="s">
        <v>1549</v>
      </c>
      <c r="C33" s="97">
        <v>23</v>
      </c>
      <c r="D33" s="84" t="str">
        <f t="shared" si="0"/>
        <v>5378190624</v>
      </c>
      <c r="E33" s="55">
        <v>3</v>
      </c>
      <c r="F33" s="73" t="str">
        <f t="shared" ca="1" si="1"/>
        <v>537</v>
      </c>
      <c r="G33" s="74"/>
      <c r="H33" s="52" t="str">
        <f t="shared" si="2"/>
        <v>8190624</v>
      </c>
      <c r="I33" s="53" t="str">
        <f t="shared" si="3"/>
        <v>8190624</v>
      </c>
      <c r="J33" s="55">
        <v>1</v>
      </c>
      <c r="K33" s="54">
        <f t="shared" si="4"/>
        <v>8</v>
      </c>
      <c r="L33" s="74">
        <v>8</v>
      </c>
      <c r="M33" s="74"/>
      <c r="N33" s="154">
        <v>23</v>
      </c>
      <c r="O33" s="74">
        <f t="shared" ca="1" si="5"/>
        <v>537</v>
      </c>
      <c r="P33" s="74">
        <f t="shared" si="6"/>
        <v>8</v>
      </c>
      <c r="Q33" s="75">
        <v>537</v>
      </c>
      <c r="R33" s="84" t="s">
        <v>1440</v>
      </c>
      <c r="S33" s="75">
        <v>8</v>
      </c>
      <c r="T33" s="84" t="s">
        <v>1442</v>
      </c>
      <c r="U33" s="98">
        <f t="shared" si="7"/>
        <v>4296</v>
      </c>
    </row>
    <row r="34" spans="1:21">
      <c r="A34" s="60" t="s">
        <v>1490</v>
      </c>
      <c r="B34" s="60" t="s">
        <v>1550</v>
      </c>
      <c r="C34" s="97">
        <v>24</v>
      </c>
      <c r="D34" s="84" t="str">
        <f t="shared" si="0"/>
        <v>8236451790</v>
      </c>
      <c r="E34" s="55">
        <v>3</v>
      </c>
      <c r="F34" s="73" t="str">
        <f t="shared" ca="1" si="1"/>
        <v>823</v>
      </c>
      <c r="G34" s="74"/>
      <c r="H34" s="52" t="str">
        <f t="shared" si="2"/>
        <v>6451790</v>
      </c>
      <c r="I34" s="53" t="str">
        <f t="shared" si="3"/>
        <v>6451790</v>
      </c>
      <c r="J34" s="55">
        <v>1</v>
      </c>
      <c r="K34" s="54">
        <f t="shared" si="4"/>
        <v>5</v>
      </c>
      <c r="L34" s="74">
        <v>5</v>
      </c>
      <c r="M34" s="74"/>
      <c r="N34" s="154">
        <v>24</v>
      </c>
      <c r="O34" s="74">
        <f t="shared" ca="1" si="5"/>
        <v>823</v>
      </c>
      <c r="P34" s="74">
        <f t="shared" si="6"/>
        <v>5</v>
      </c>
      <c r="Q34" s="75">
        <v>823</v>
      </c>
      <c r="R34" s="84" t="s">
        <v>1440</v>
      </c>
      <c r="S34" s="75">
        <v>5</v>
      </c>
      <c r="T34" s="84" t="s">
        <v>1442</v>
      </c>
      <c r="U34" s="98">
        <f t="shared" si="7"/>
        <v>4115</v>
      </c>
    </row>
    <row r="35" spans="1:21">
      <c r="A35" s="60" t="s">
        <v>1491</v>
      </c>
      <c r="B35" s="60" t="s">
        <v>1551</v>
      </c>
      <c r="C35" s="99">
        <v>25</v>
      </c>
      <c r="D35" s="85" t="str">
        <f t="shared" si="0"/>
        <v>2045867391</v>
      </c>
      <c r="E35" s="59">
        <v>3</v>
      </c>
      <c r="F35" s="77" t="str">
        <f t="shared" ca="1" si="1"/>
        <v>204</v>
      </c>
      <c r="G35" s="78"/>
      <c r="H35" s="56" t="str">
        <f t="shared" si="2"/>
        <v>5867391</v>
      </c>
      <c r="I35" s="57" t="str">
        <f t="shared" si="3"/>
        <v>5867391</v>
      </c>
      <c r="J35" s="59">
        <v>1</v>
      </c>
      <c r="K35" s="58">
        <f t="shared" si="4"/>
        <v>6</v>
      </c>
      <c r="L35" s="78">
        <v>6</v>
      </c>
      <c r="M35" s="78"/>
      <c r="N35" s="155">
        <v>25</v>
      </c>
      <c r="O35" s="78">
        <f t="shared" ca="1" si="5"/>
        <v>204</v>
      </c>
      <c r="P35" s="78">
        <f t="shared" si="6"/>
        <v>6</v>
      </c>
      <c r="Q35" s="79">
        <v>204</v>
      </c>
      <c r="R35" s="85" t="s">
        <v>1440</v>
      </c>
      <c r="S35" s="79">
        <v>6</v>
      </c>
      <c r="T35" s="85" t="s">
        <v>1442</v>
      </c>
      <c r="U35" s="100">
        <f t="shared" si="7"/>
        <v>1224</v>
      </c>
    </row>
    <row r="36" spans="1:21">
      <c r="A36" s="60" t="s">
        <v>1492</v>
      </c>
      <c r="B36" s="60" t="s">
        <v>1552</v>
      </c>
      <c r="C36" s="97">
        <v>26</v>
      </c>
      <c r="D36" s="84" t="str">
        <f t="shared" si="0"/>
        <v>3156978402</v>
      </c>
      <c r="E36" s="55">
        <v>3</v>
      </c>
      <c r="F36" s="73" t="str">
        <f t="shared" ca="1" si="1"/>
        <v>315</v>
      </c>
      <c r="G36" s="74"/>
      <c r="H36" s="52" t="str">
        <f t="shared" si="2"/>
        <v>6978402</v>
      </c>
      <c r="I36" s="53" t="str">
        <f t="shared" si="3"/>
        <v>6978402</v>
      </c>
      <c r="J36" s="55">
        <v>1</v>
      </c>
      <c r="K36" s="54">
        <f t="shared" si="4"/>
        <v>3</v>
      </c>
      <c r="L36" s="74">
        <v>3</v>
      </c>
      <c r="M36" s="74"/>
      <c r="N36" s="154">
        <v>26</v>
      </c>
      <c r="O36" s="74">
        <f t="shared" ca="1" si="5"/>
        <v>315</v>
      </c>
      <c r="P36" s="74">
        <f t="shared" si="6"/>
        <v>3</v>
      </c>
      <c r="Q36" s="75">
        <v>315</v>
      </c>
      <c r="R36" s="84" t="s">
        <v>1440</v>
      </c>
      <c r="S36" s="75">
        <v>3</v>
      </c>
      <c r="T36" s="84" t="s">
        <v>1442</v>
      </c>
      <c r="U36" s="98">
        <f t="shared" si="7"/>
        <v>945</v>
      </c>
    </row>
    <row r="37" spans="1:21">
      <c r="A37" s="60" t="s">
        <v>1493</v>
      </c>
      <c r="B37" s="60" t="s">
        <v>1553</v>
      </c>
      <c r="C37" s="97">
        <v>27</v>
      </c>
      <c r="D37" s="84" t="str">
        <f t="shared" si="0"/>
        <v>1934756280</v>
      </c>
      <c r="E37" s="55">
        <v>3</v>
      </c>
      <c r="F37" s="73" t="str">
        <f t="shared" ca="1" si="1"/>
        <v>193</v>
      </c>
      <c r="G37" s="74"/>
      <c r="H37" s="52" t="str">
        <f t="shared" si="2"/>
        <v>4756280</v>
      </c>
      <c r="I37" s="53" t="str">
        <f t="shared" si="3"/>
        <v>4756280</v>
      </c>
      <c r="J37" s="55">
        <v>1</v>
      </c>
      <c r="K37" s="54">
        <f t="shared" si="4"/>
        <v>9</v>
      </c>
      <c r="L37" s="74">
        <v>9</v>
      </c>
      <c r="M37" s="74"/>
      <c r="N37" s="154">
        <v>27</v>
      </c>
      <c r="O37" s="74">
        <f t="shared" ca="1" si="5"/>
        <v>193</v>
      </c>
      <c r="P37" s="74">
        <f t="shared" si="6"/>
        <v>9</v>
      </c>
      <c r="Q37" s="75">
        <v>193</v>
      </c>
      <c r="R37" s="84" t="s">
        <v>1440</v>
      </c>
      <c r="S37" s="75">
        <v>9</v>
      </c>
      <c r="T37" s="84" t="s">
        <v>1442</v>
      </c>
      <c r="U37" s="98">
        <f t="shared" si="7"/>
        <v>1737</v>
      </c>
    </row>
    <row r="38" spans="1:21">
      <c r="A38" s="60" t="s">
        <v>1494</v>
      </c>
      <c r="B38" s="60" t="s">
        <v>1554</v>
      </c>
      <c r="C38" s="97">
        <v>28</v>
      </c>
      <c r="D38" s="84" t="str">
        <f t="shared" si="0"/>
        <v>4267089513</v>
      </c>
      <c r="E38" s="55">
        <v>3</v>
      </c>
      <c r="F38" s="73" t="str">
        <f t="shared" ca="1" si="1"/>
        <v>426</v>
      </c>
      <c r="G38" s="74"/>
      <c r="H38" s="52" t="str">
        <f t="shared" si="2"/>
        <v>7089513</v>
      </c>
      <c r="I38" s="53" t="str">
        <f t="shared" si="3"/>
        <v>7089513</v>
      </c>
      <c r="J38" s="55">
        <v>1</v>
      </c>
      <c r="K38" s="54">
        <f t="shared" si="4"/>
        <v>4</v>
      </c>
      <c r="L38" s="74">
        <v>4</v>
      </c>
      <c r="M38" s="74"/>
      <c r="N38" s="154">
        <v>28</v>
      </c>
      <c r="O38" s="74">
        <f t="shared" ca="1" si="5"/>
        <v>426</v>
      </c>
      <c r="P38" s="74">
        <f t="shared" si="6"/>
        <v>4</v>
      </c>
      <c r="Q38" s="75">
        <v>426</v>
      </c>
      <c r="R38" s="84" t="s">
        <v>1440</v>
      </c>
      <c r="S38" s="75">
        <v>4</v>
      </c>
      <c r="T38" s="84" t="s">
        <v>1442</v>
      </c>
      <c r="U38" s="98">
        <f t="shared" si="7"/>
        <v>1704</v>
      </c>
    </row>
    <row r="39" spans="1:21">
      <c r="A39" s="60" t="s">
        <v>1495</v>
      </c>
      <c r="B39" s="60" t="s">
        <v>1555</v>
      </c>
      <c r="C39" s="97">
        <v>29</v>
      </c>
      <c r="D39" s="84" t="str">
        <f t="shared" si="0"/>
        <v>7590312846</v>
      </c>
      <c r="E39" s="55">
        <v>3</v>
      </c>
      <c r="F39" s="73" t="str">
        <f t="shared" ca="1" si="1"/>
        <v>759</v>
      </c>
      <c r="G39" s="74"/>
      <c r="H39" s="52" t="str">
        <f t="shared" si="2"/>
        <v>0312846</v>
      </c>
      <c r="I39" s="53" t="str">
        <f t="shared" si="3"/>
        <v>3128460</v>
      </c>
      <c r="J39" s="55">
        <v>1</v>
      </c>
      <c r="K39" s="54">
        <f t="shared" si="4"/>
        <v>2</v>
      </c>
      <c r="L39" s="74">
        <v>2</v>
      </c>
      <c r="M39" s="74"/>
      <c r="N39" s="154">
        <v>29</v>
      </c>
      <c r="O39" s="74">
        <f t="shared" ca="1" si="5"/>
        <v>759</v>
      </c>
      <c r="P39" s="74">
        <f t="shared" si="6"/>
        <v>2</v>
      </c>
      <c r="Q39" s="75">
        <v>759</v>
      </c>
      <c r="R39" s="84" t="s">
        <v>1440</v>
      </c>
      <c r="S39" s="75">
        <v>2</v>
      </c>
      <c r="T39" s="84" t="s">
        <v>1442</v>
      </c>
      <c r="U39" s="98">
        <f t="shared" si="7"/>
        <v>1518</v>
      </c>
    </row>
    <row r="40" spans="1:21">
      <c r="A40" s="60" t="s">
        <v>1496</v>
      </c>
      <c r="B40" s="60" t="s">
        <v>1556</v>
      </c>
      <c r="C40" s="97">
        <v>30</v>
      </c>
      <c r="D40" s="84" t="str">
        <f t="shared" si="0"/>
        <v>6489201735</v>
      </c>
      <c r="E40" s="55">
        <v>3</v>
      </c>
      <c r="F40" s="73" t="str">
        <f t="shared" ca="1" si="1"/>
        <v>648</v>
      </c>
      <c r="G40" s="74"/>
      <c r="H40" s="52" t="str">
        <f t="shared" si="2"/>
        <v>9201735</v>
      </c>
      <c r="I40" s="53" t="str">
        <f t="shared" si="3"/>
        <v>9201735</v>
      </c>
      <c r="J40" s="55">
        <v>1</v>
      </c>
      <c r="K40" s="54">
        <f t="shared" si="4"/>
        <v>7</v>
      </c>
      <c r="L40" s="74">
        <v>7</v>
      </c>
      <c r="M40" s="74"/>
      <c r="N40" s="154">
        <v>30</v>
      </c>
      <c r="O40" s="74">
        <f t="shared" ca="1" si="5"/>
        <v>648</v>
      </c>
      <c r="P40" s="74">
        <f t="shared" si="6"/>
        <v>7</v>
      </c>
      <c r="Q40" s="75">
        <v>648</v>
      </c>
      <c r="R40" s="84" t="s">
        <v>1440</v>
      </c>
      <c r="S40" s="75">
        <v>7</v>
      </c>
      <c r="T40" s="84" t="s">
        <v>1442</v>
      </c>
      <c r="U40" s="98">
        <f t="shared" si="7"/>
        <v>4536</v>
      </c>
    </row>
    <row r="41" spans="1:21">
      <c r="A41" s="60" t="s">
        <v>1497</v>
      </c>
      <c r="B41" s="60" t="s">
        <v>1557</v>
      </c>
      <c r="C41" s="101">
        <v>31</v>
      </c>
      <c r="D41" s="83" t="str">
        <f t="shared" si="0"/>
        <v>4310982756</v>
      </c>
      <c r="E41" s="51">
        <v>2</v>
      </c>
      <c r="F41" s="67" t="str">
        <f t="shared" ca="1" si="1"/>
        <v>43</v>
      </c>
      <c r="G41" s="68"/>
      <c r="H41" s="49" t="str">
        <f t="shared" si="2"/>
        <v>10982756</v>
      </c>
      <c r="I41" s="48" t="str">
        <f t="shared" si="3"/>
        <v>61098275</v>
      </c>
      <c r="J41" s="51">
        <v>2</v>
      </c>
      <c r="K41" s="50" t="str">
        <f t="shared" si="4"/>
        <v>61</v>
      </c>
      <c r="L41" s="68">
        <v>5</v>
      </c>
      <c r="M41" s="68"/>
      <c r="N41" s="156">
        <v>31</v>
      </c>
      <c r="O41" s="68">
        <f t="shared" ca="1" si="5"/>
        <v>43</v>
      </c>
      <c r="P41" s="68">
        <f t="shared" si="6"/>
        <v>61</v>
      </c>
      <c r="Q41" s="69">
        <v>43</v>
      </c>
      <c r="R41" s="83" t="s">
        <v>1440</v>
      </c>
      <c r="S41" s="69">
        <v>61</v>
      </c>
      <c r="T41" s="83" t="s">
        <v>1442</v>
      </c>
      <c r="U41" s="102">
        <f t="shared" si="7"/>
        <v>2623</v>
      </c>
    </row>
    <row r="42" spans="1:21">
      <c r="A42" s="60" t="s">
        <v>1498</v>
      </c>
      <c r="B42" s="60" t="s">
        <v>1558</v>
      </c>
      <c r="C42" s="97">
        <v>32</v>
      </c>
      <c r="D42" s="84" t="str">
        <f t="shared" si="0"/>
        <v>6532104978</v>
      </c>
      <c r="E42" s="55">
        <v>2</v>
      </c>
      <c r="F42" s="73" t="str">
        <f t="shared" ca="1" si="1"/>
        <v>65</v>
      </c>
      <c r="G42" s="74"/>
      <c r="H42" s="52" t="str">
        <f t="shared" si="2"/>
        <v>32104978</v>
      </c>
      <c r="I42" s="53" t="str">
        <f t="shared" si="3"/>
        <v>32104978</v>
      </c>
      <c r="J42" s="55">
        <v>2</v>
      </c>
      <c r="K42" s="54" t="str">
        <f t="shared" si="4"/>
        <v>32</v>
      </c>
      <c r="L42" s="74">
        <v>6</v>
      </c>
      <c r="M42" s="74"/>
      <c r="N42" s="154">
        <v>32</v>
      </c>
      <c r="O42" s="74">
        <f t="shared" ca="1" si="5"/>
        <v>65</v>
      </c>
      <c r="P42" s="74">
        <f t="shared" si="6"/>
        <v>32</v>
      </c>
      <c r="Q42" s="75">
        <v>65</v>
      </c>
      <c r="R42" s="84" t="s">
        <v>1440</v>
      </c>
      <c r="S42" s="75">
        <v>32</v>
      </c>
      <c r="T42" s="84" t="s">
        <v>1442</v>
      </c>
      <c r="U42" s="98">
        <f t="shared" si="7"/>
        <v>2080</v>
      </c>
    </row>
    <row r="43" spans="1:21">
      <c r="A43" s="60" t="s">
        <v>1499</v>
      </c>
      <c r="B43" s="60" t="s">
        <v>1559</v>
      </c>
      <c r="C43" s="97">
        <v>33</v>
      </c>
      <c r="D43" s="84" t="str">
        <f t="shared" si="0"/>
        <v>9765483120</v>
      </c>
      <c r="E43" s="55">
        <v>2</v>
      </c>
      <c r="F43" s="73" t="str">
        <f t="shared" ca="1" si="1"/>
        <v>97</v>
      </c>
      <c r="G43" s="74"/>
      <c r="H43" s="52" t="str">
        <f t="shared" si="2"/>
        <v>65483120</v>
      </c>
      <c r="I43" s="53" t="str">
        <f t="shared" si="3"/>
        <v>65483120</v>
      </c>
      <c r="J43" s="55">
        <v>2</v>
      </c>
      <c r="K43" s="54" t="str">
        <f t="shared" si="4"/>
        <v>65</v>
      </c>
      <c r="L43" s="74">
        <v>3</v>
      </c>
      <c r="M43" s="74"/>
      <c r="N43" s="154">
        <v>33</v>
      </c>
      <c r="O43" s="74">
        <f t="shared" ca="1" si="5"/>
        <v>97</v>
      </c>
      <c r="P43" s="74">
        <f t="shared" si="6"/>
        <v>65</v>
      </c>
      <c r="Q43" s="75">
        <v>97</v>
      </c>
      <c r="R43" s="84" t="s">
        <v>1440</v>
      </c>
      <c r="S43" s="75">
        <v>65</v>
      </c>
      <c r="T43" s="84" t="s">
        <v>1442</v>
      </c>
      <c r="U43" s="98">
        <f t="shared" si="7"/>
        <v>6305</v>
      </c>
    </row>
    <row r="44" spans="1:21">
      <c r="A44" s="60" t="s">
        <v>1500</v>
      </c>
      <c r="B44" s="60" t="s">
        <v>1560</v>
      </c>
      <c r="C44" s="97">
        <v>34</v>
      </c>
      <c r="D44" s="84" t="str">
        <f t="shared" si="0"/>
        <v>9865437201</v>
      </c>
      <c r="E44" s="55">
        <v>2</v>
      </c>
      <c r="F44" s="73" t="str">
        <f t="shared" ca="1" si="1"/>
        <v>98</v>
      </c>
      <c r="G44" s="74"/>
      <c r="H44" s="52" t="str">
        <f t="shared" si="2"/>
        <v>65437201</v>
      </c>
      <c r="I44" s="53" t="str">
        <f t="shared" si="3"/>
        <v>65437201</v>
      </c>
      <c r="J44" s="55">
        <v>2</v>
      </c>
      <c r="K44" s="54" t="str">
        <f t="shared" si="4"/>
        <v>65</v>
      </c>
      <c r="L44" s="74">
        <v>9</v>
      </c>
      <c r="M44" s="74"/>
      <c r="N44" s="154">
        <v>34</v>
      </c>
      <c r="O44" s="74">
        <f t="shared" ca="1" si="5"/>
        <v>98</v>
      </c>
      <c r="P44" s="74">
        <f t="shared" si="6"/>
        <v>65</v>
      </c>
      <c r="Q44" s="75">
        <v>98</v>
      </c>
      <c r="R44" s="84" t="s">
        <v>1440</v>
      </c>
      <c r="S44" s="75">
        <v>65</v>
      </c>
      <c r="T44" s="84" t="s">
        <v>1442</v>
      </c>
      <c r="U44" s="98">
        <f t="shared" si="7"/>
        <v>6370</v>
      </c>
    </row>
    <row r="45" spans="1:21">
      <c r="A45" s="60" t="s">
        <v>1501</v>
      </c>
      <c r="B45" s="60" t="s">
        <v>1561</v>
      </c>
      <c r="C45" s="99">
        <v>35</v>
      </c>
      <c r="D45" s="85" t="str">
        <f t="shared" si="0"/>
        <v>7643215089</v>
      </c>
      <c r="E45" s="59">
        <v>2</v>
      </c>
      <c r="F45" s="77" t="str">
        <f t="shared" ca="1" si="1"/>
        <v>76</v>
      </c>
      <c r="G45" s="78"/>
      <c r="H45" s="56" t="str">
        <f t="shared" si="2"/>
        <v>43215089</v>
      </c>
      <c r="I45" s="57" t="str">
        <f t="shared" si="3"/>
        <v>43215089</v>
      </c>
      <c r="J45" s="59">
        <v>2</v>
      </c>
      <c r="K45" s="58" t="str">
        <f t="shared" si="4"/>
        <v>43</v>
      </c>
      <c r="L45" s="78">
        <v>4</v>
      </c>
      <c r="M45" s="78"/>
      <c r="N45" s="155">
        <v>35</v>
      </c>
      <c r="O45" s="78">
        <f t="shared" ca="1" si="5"/>
        <v>76</v>
      </c>
      <c r="P45" s="78">
        <f t="shared" si="6"/>
        <v>43</v>
      </c>
      <c r="Q45" s="79">
        <v>76</v>
      </c>
      <c r="R45" s="85" t="s">
        <v>1440</v>
      </c>
      <c r="S45" s="79">
        <v>43</v>
      </c>
      <c r="T45" s="85" t="s">
        <v>1442</v>
      </c>
      <c r="U45" s="100">
        <f t="shared" si="7"/>
        <v>3268</v>
      </c>
    </row>
    <row r="46" spans="1:21">
      <c r="A46" s="60" t="s">
        <v>1502</v>
      </c>
      <c r="B46" s="60" t="s">
        <v>1562</v>
      </c>
      <c r="C46" s="97">
        <v>36</v>
      </c>
      <c r="D46" s="84" t="str">
        <f t="shared" si="0"/>
        <v>2198760534</v>
      </c>
      <c r="E46" s="55">
        <v>2</v>
      </c>
      <c r="F46" s="73" t="str">
        <f t="shared" ca="1" si="1"/>
        <v>21</v>
      </c>
      <c r="G46" s="74"/>
      <c r="H46" s="52" t="str">
        <f t="shared" si="2"/>
        <v>98760534</v>
      </c>
      <c r="I46" s="53" t="str">
        <f t="shared" si="3"/>
        <v>98760534</v>
      </c>
      <c r="J46" s="55">
        <v>2</v>
      </c>
      <c r="K46" s="54" t="str">
        <f t="shared" si="4"/>
        <v>98</v>
      </c>
      <c r="L46" s="74">
        <v>2</v>
      </c>
      <c r="M46" s="74"/>
      <c r="N46" s="154">
        <v>36</v>
      </c>
      <c r="O46" s="74">
        <f t="shared" ca="1" si="5"/>
        <v>21</v>
      </c>
      <c r="P46" s="74">
        <f t="shared" si="6"/>
        <v>98</v>
      </c>
      <c r="Q46" s="75">
        <v>21</v>
      </c>
      <c r="R46" s="84" t="s">
        <v>1440</v>
      </c>
      <c r="S46" s="75">
        <v>98</v>
      </c>
      <c r="T46" s="84" t="s">
        <v>1442</v>
      </c>
      <c r="U46" s="98">
        <f t="shared" si="7"/>
        <v>2058</v>
      </c>
    </row>
    <row r="47" spans="1:21">
      <c r="A47" s="60" t="s">
        <v>1503</v>
      </c>
      <c r="B47" s="60" t="s">
        <v>1563</v>
      </c>
      <c r="C47" s="97">
        <v>37</v>
      </c>
      <c r="D47" s="84" t="str">
        <f t="shared" si="0"/>
        <v>8754326190</v>
      </c>
      <c r="E47" s="55">
        <v>2</v>
      </c>
      <c r="F47" s="73" t="str">
        <f t="shared" ca="1" si="1"/>
        <v>87</v>
      </c>
      <c r="G47" s="74"/>
      <c r="H47" s="52" t="str">
        <f t="shared" si="2"/>
        <v>54326190</v>
      </c>
      <c r="I47" s="53" t="str">
        <f t="shared" si="3"/>
        <v>54326190</v>
      </c>
      <c r="J47" s="55">
        <v>2</v>
      </c>
      <c r="K47" s="54" t="str">
        <f t="shared" si="4"/>
        <v>54</v>
      </c>
      <c r="L47" s="74">
        <v>7</v>
      </c>
      <c r="M47" s="74"/>
      <c r="N47" s="154">
        <v>37</v>
      </c>
      <c r="O47" s="74">
        <f t="shared" ca="1" si="5"/>
        <v>87</v>
      </c>
      <c r="P47" s="74">
        <f t="shared" si="6"/>
        <v>54</v>
      </c>
      <c r="Q47" s="75">
        <v>87</v>
      </c>
      <c r="R47" s="84" t="s">
        <v>1440</v>
      </c>
      <c r="S47" s="75">
        <v>54</v>
      </c>
      <c r="T47" s="84" t="s">
        <v>1442</v>
      </c>
      <c r="U47" s="98">
        <f t="shared" si="7"/>
        <v>4698</v>
      </c>
    </row>
    <row r="48" spans="1:21">
      <c r="A48" s="60" t="s">
        <v>1504</v>
      </c>
      <c r="B48" s="60" t="s">
        <v>1564</v>
      </c>
      <c r="C48" s="97">
        <v>38</v>
      </c>
      <c r="D48" s="84" t="str">
        <f t="shared" si="0"/>
        <v>3108765942</v>
      </c>
      <c r="E48" s="55">
        <v>2</v>
      </c>
      <c r="F48" s="73" t="str">
        <f t="shared" ca="1" si="1"/>
        <v>31</v>
      </c>
      <c r="G48" s="74"/>
      <c r="H48" s="52" t="str">
        <f t="shared" si="2"/>
        <v>08765942</v>
      </c>
      <c r="I48" s="53" t="str">
        <f t="shared" si="3"/>
        <v>87659420</v>
      </c>
      <c r="J48" s="55">
        <v>2</v>
      </c>
      <c r="K48" s="54" t="str">
        <f t="shared" si="4"/>
        <v>87</v>
      </c>
      <c r="L48" s="74">
        <v>5</v>
      </c>
      <c r="M48" s="74"/>
      <c r="N48" s="154">
        <v>38</v>
      </c>
      <c r="O48" s="74">
        <f t="shared" ca="1" si="5"/>
        <v>31</v>
      </c>
      <c r="P48" s="74">
        <f t="shared" si="6"/>
        <v>87</v>
      </c>
      <c r="Q48" s="75">
        <v>31</v>
      </c>
      <c r="R48" s="84" t="s">
        <v>1440</v>
      </c>
      <c r="S48" s="75">
        <v>87</v>
      </c>
      <c r="T48" s="84" t="s">
        <v>1442</v>
      </c>
      <c r="U48" s="98">
        <f t="shared" si="7"/>
        <v>2697</v>
      </c>
    </row>
    <row r="49" spans="1:21">
      <c r="A49" s="60" t="s">
        <v>1505</v>
      </c>
      <c r="B49" s="60" t="s">
        <v>1565</v>
      </c>
      <c r="C49" s="97">
        <v>39</v>
      </c>
      <c r="D49" s="84" t="str">
        <f t="shared" si="0"/>
        <v>3209871645</v>
      </c>
      <c r="E49" s="55">
        <v>2</v>
      </c>
      <c r="F49" s="73" t="str">
        <f t="shared" ca="1" si="1"/>
        <v>32</v>
      </c>
      <c r="G49" s="74"/>
      <c r="H49" s="52" t="str">
        <f t="shared" si="2"/>
        <v>09871645</v>
      </c>
      <c r="I49" s="53" t="str">
        <f t="shared" si="3"/>
        <v>98716450</v>
      </c>
      <c r="J49" s="55">
        <v>2</v>
      </c>
      <c r="K49" s="54" t="str">
        <f t="shared" si="4"/>
        <v>98</v>
      </c>
      <c r="L49" s="74">
        <v>8</v>
      </c>
      <c r="M49" s="74"/>
      <c r="N49" s="154">
        <v>39</v>
      </c>
      <c r="O49" s="74">
        <f t="shared" ca="1" si="5"/>
        <v>32</v>
      </c>
      <c r="P49" s="74">
        <f t="shared" si="6"/>
        <v>98</v>
      </c>
      <c r="Q49" s="75">
        <v>32</v>
      </c>
      <c r="R49" s="84" t="s">
        <v>1440</v>
      </c>
      <c r="S49" s="75">
        <v>98</v>
      </c>
      <c r="T49" s="84" t="s">
        <v>1442</v>
      </c>
      <c r="U49" s="98">
        <f t="shared" si="7"/>
        <v>3136</v>
      </c>
    </row>
    <row r="50" spans="1:21">
      <c r="A50" s="60" t="s">
        <v>1506</v>
      </c>
      <c r="B50" s="60" t="s">
        <v>1566</v>
      </c>
      <c r="C50" s="97">
        <v>40</v>
      </c>
      <c r="D50" s="84" t="str">
        <f t="shared" si="0"/>
        <v>5421093867</v>
      </c>
      <c r="E50" s="55">
        <v>2</v>
      </c>
      <c r="F50" s="73" t="str">
        <f t="shared" ca="1" si="1"/>
        <v>54</v>
      </c>
      <c r="G50" s="74"/>
      <c r="H50" s="52" t="str">
        <f t="shared" si="2"/>
        <v>21093867</v>
      </c>
      <c r="I50" s="53" t="str">
        <f t="shared" si="3"/>
        <v>21093867</v>
      </c>
      <c r="J50" s="55">
        <v>2</v>
      </c>
      <c r="K50" s="54" t="str">
        <f t="shared" si="4"/>
        <v>21</v>
      </c>
      <c r="L50" s="74">
        <v>3</v>
      </c>
      <c r="M50" s="74"/>
      <c r="N50" s="154">
        <v>40</v>
      </c>
      <c r="O50" s="74">
        <f t="shared" ca="1" si="5"/>
        <v>54</v>
      </c>
      <c r="P50" s="74">
        <f t="shared" si="6"/>
        <v>21</v>
      </c>
      <c r="Q50" s="75">
        <v>54</v>
      </c>
      <c r="R50" s="84" t="s">
        <v>1440</v>
      </c>
      <c r="S50" s="75">
        <v>21</v>
      </c>
      <c r="T50" s="84" t="s">
        <v>1442</v>
      </c>
      <c r="U50" s="98">
        <f t="shared" si="7"/>
        <v>1134</v>
      </c>
    </row>
    <row r="51" spans="1:21">
      <c r="A51" s="60" t="s">
        <v>1507</v>
      </c>
      <c r="B51" s="60" t="s">
        <v>1567</v>
      </c>
      <c r="C51" s="101">
        <v>41</v>
      </c>
      <c r="D51" s="83" t="str">
        <f t="shared" si="0"/>
        <v>2430716859</v>
      </c>
      <c r="E51" s="51">
        <v>3</v>
      </c>
      <c r="F51" s="67" t="str">
        <f t="shared" ca="1" si="1"/>
        <v>243</v>
      </c>
      <c r="G51" s="68"/>
      <c r="H51" s="49" t="str">
        <f t="shared" si="2"/>
        <v>0716859</v>
      </c>
      <c r="I51" s="48" t="str">
        <f t="shared" si="3"/>
        <v>7168590</v>
      </c>
      <c r="J51" s="51">
        <v>2</v>
      </c>
      <c r="K51" s="50" t="str">
        <f t="shared" si="4"/>
        <v>71</v>
      </c>
      <c r="L51" s="68">
        <v>9</v>
      </c>
      <c r="M51" s="68"/>
      <c r="N51" s="156">
        <v>41</v>
      </c>
      <c r="O51" s="68">
        <f t="shared" ca="1" si="5"/>
        <v>243</v>
      </c>
      <c r="P51" s="68">
        <f t="shared" si="6"/>
        <v>71</v>
      </c>
      <c r="Q51" s="69">
        <v>243</v>
      </c>
      <c r="R51" s="83" t="s">
        <v>1440</v>
      </c>
      <c r="S51" s="69">
        <v>71</v>
      </c>
      <c r="T51" s="83" t="s">
        <v>1442</v>
      </c>
      <c r="U51" s="102">
        <f t="shared" si="7"/>
        <v>17253</v>
      </c>
    </row>
    <row r="52" spans="1:21">
      <c r="A52" s="60" t="s">
        <v>1508</v>
      </c>
      <c r="B52" s="60" t="s">
        <v>1568</v>
      </c>
      <c r="C52" s="97">
        <v>42</v>
      </c>
      <c r="D52" s="84" t="str">
        <f t="shared" si="0"/>
        <v>1329605748</v>
      </c>
      <c r="E52" s="55">
        <v>3</v>
      </c>
      <c r="F52" s="73" t="str">
        <f t="shared" ca="1" si="1"/>
        <v>132</v>
      </c>
      <c r="G52" s="74"/>
      <c r="H52" s="52" t="str">
        <f t="shared" si="2"/>
        <v>9605748</v>
      </c>
      <c r="I52" s="53" t="str">
        <f t="shared" si="3"/>
        <v>9605748</v>
      </c>
      <c r="J52" s="55">
        <v>2</v>
      </c>
      <c r="K52" s="54" t="str">
        <f t="shared" si="4"/>
        <v>96</v>
      </c>
      <c r="L52" s="74">
        <v>4</v>
      </c>
      <c r="M52" s="74"/>
      <c r="N52" s="154">
        <v>42</v>
      </c>
      <c r="O52" s="74">
        <f t="shared" ca="1" si="5"/>
        <v>132</v>
      </c>
      <c r="P52" s="74">
        <f t="shared" si="6"/>
        <v>96</v>
      </c>
      <c r="Q52" s="75">
        <v>132</v>
      </c>
      <c r="R52" s="84" t="s">
        <v>1440</v>
      </c>
      <c r="S52" s="75">
        <v>96</v>
      </c>
      <c r="T52" s="84" t="s">
        <v>1442</v>
      </c>
      <c r="U52" s="98">
        <f t="shared" si="7"/>
        <v>12672</v>
      </c>
    </row>
    <row r="53" spans="1:21">
      <c r="A53" s="60" t="s">
        <v>1509</v>
      </c>
      <c r="B53" s="60" t="s">
        <v>1569</v>
      </c>
      <c r="C53" s="97">
        <v>43</v>
      </c>
      <c r="D53" s="84" t="str">
        <f t="shared" si="0"/>
        <v>8096372415</v>
      </c>
      <c r="E53" s="55">
        <v>3</v>
      </c>
      <c r="F53" s="73" t="str">
        <f t="shared" ca="1" si="1"/>
        <v>809</v>
      </c>
      <c r="G53" s="74"/>
      <c r="H53" s="52" t="str">
        <f t="shared" si="2"/>
        <v>6372415</v>
      </c>
      <c r="I53" s="53" t="str">
        <f t="shared" si="3"/>
        <v>6372415</v>
      </c>
      <c r="J53" s="55">
        <v>2</v>
      </c>
      <c r="K53" s="54" t="str">
        <f t="shared" si="4"/>
        <v>63</v>
      </c>
      <c r="L53" s="74">
        <v>2</v>
      </c>
      <c r="M53" s="74"/>
      <c r="N53" s="154">
        <v>43</v>
      </c>
      <c r="O53" s="74">
        <f t="shared" ca="1" si="5"/>
        <v>809</v>
      </c>
      <c r="P53" s="74">
        <f t="shared" si="6"/>
        <v>63</v>
      </c>
      <c r="Q53" s="75">
        <v>809</v>
      </c>
      <c r="R53" s="84" t="s">
        <v>1440</v>
      </c>
      <c r="S53" s="75">
        <v>63</v>
      </c>
      <c r="T53" s="84" t="s">
        <v>1442</v>
      </c>
      <c r="U53" s="98">
        <f t="shared" si="7"/>
        <v>50967</v>
      </c>
    </row>
    <row r="54" spans="1:21">
      <c r="A54" s="60" t="s">
        <v>1510</v>
      </c>
      <c r="B54" s="60" t="s">
        <v>1570</v>
      </c>
      <c r="C54" s="97">
        <v>44</v>
      </c>
      <c r="D54" s="84" t="str">
        <f t="shared" si="0"/>
        <v>9107483526</v>
      </c>
      <c r="E54" s="55">
        <v>3</v>
      </c>
      <c r="F54" s="73" t="str">
        <f t="shared" ca="1" si="1"/>
        <v>910</v>
      </c>
      <c r="G54" s="74"/>
      <c r="H54" s="52" t="str">
        <f t="shared" si="2"/>
        <v>7483526</v>
      </c>
      <c r="I54" s="53" t="str">
        <f t="shared" si="3"/>
        <v>7483526</v>
      </c>
      <c r="J54" s="55">
        <v>2</v>
      </c>
      <c r="K54" s="54" t="str">
        <f t="shared" si="4"/>
        <v>74</v>
      </c>
      <c r="L54" s="74">
        <v>7</v>
      </c>
      <c r="M54" s="74"/>
      <c r="N54" s="154">
        <v>44</v>
      </c>
      <c r="O54" s="74">
        <f t="shared" ca="1" si="5"/>
        <v>910</v>
      </c>
      <c r="P54" s="74">
        <f t="shared" si="6"/>
        <v>74</v>
      </c>
      <c r="Q54" s="75">
        <v>910</v>
      </c>
      <c r="R54" s="84" t="s">
        <v>1440</v>
      </c>
      <c r="S54" s="75">
        <v>74</v>
      </c>
      <c r="T54" s="84" t="s">
        <v>1442</v>
      </c>
      <c r="U54" s="98">
        <f t="shared" si="7"/>
        <v>67340</v>
      </c>
    </row>
    <row r="55" spans="1:21">
      <c r="A55" s="60" t="s">
        <v>1511</v>
      </c>
      <c r="B55" s="60" t="s">
        <v>1571</v>
      </c>
      <c r="C55" s="99">
        <v>45</v>
      </c>
      <c r="D55" s="85" t="str">
        <f t="shared" si="0"/>
        <v>3541827960</v>
      </c>
      <c r="E55" s="59">
        <v>3</v>
      </c>
      <c r="F55" s="77" t="str">
        <f t="shared" ca="1" si="1"/>
        <v>354</v>
      </c>
      <c r="G55" s="78"/>
      <c r="H55" s="56" t="str">
        <f t="shared" si="2"/>
        <v>1827960</v>
      </c>
      <c r="I55" s="57" t="str">
        <f t="shared" si="3"/>
        <v>1827960</v>
      </c>
      <c r="J55" s="59">
        <v>2</v>
      </c>
      <c r="K55" s="58" t="str">
        <f t="shared" si="4"/>
        <v>18</v>
      </c>
      <c r="L55" s="78">
        <v>5</v>
      </c>
      <c r="M55" s="78"/>
      <c r="N55" s="155">
        <v>45</v>
      </c>
      <c r="O55" s="78">
        <f t="shared" ca="1" si="5"/>
        <v>354</v>
      </c>
      <c r="P55" s="78">
        <f t="shared" si="6"/>
        <v>18</v>
      </c>
      <c r="Q55" s="79">
        <v>354</v>
      </c>
      <c r="R55" s="85" t="s">
        <v>1440</v>
      </c>
      <c r="S55" s="79">
        <v>18</v>
      </c>
      <c r="T55" s="85" t="s">
        <v>1442</v>
      </c>
      <c r="U55" s="100">
        <f t="shared" si="7"/>
        <v>6372</v>
      </c>
    </row>
    <row r="56" spans="1:21">
      <c r="A56" s="60" t="s">
        <v>1512</v>
      </c>
      <c r="B56" s="60" t="s">
        <v>1572</v>
      </c>
      <c r="C56" s="97">
        <v>46</v>
      </c>
      <c r="D56" s="84" t="str">
        <f t="shared" si="0"/>
        <v>4652938071</v>
      </c>
      <c r="E56" s="55">
        <v>3</v>
      </c>
      <c r="F56" s="73" t="str">
        <f t="shared" ca="1" si="1"/>
        <v>465</v>
      </c>
      <c r="G56" s="74"/>
      <c r="H56" s="52" t="str">
        <f t="shared" si="2"/>
        <v>2938071</v>
      </c>
      <c r="I56" s="53" t="str">
        <f t="shared" si="3"/>
        <v>2938071</v>
      </c>
      <c r="J56" s="55">
        <v>2</v>
      </c>
      <c r="K56" s="54" t="str">
        <f t="shared" si="4"/>
        <v>29</v>
      </c>
      <c r="L56" s="74">
        <v>6</v>
      </c>
      <c r="M56" s="74"/>
      <c r="N56" s="154">
        <v>46</v>
      </c>
      <c r="O56" s="74">
        <f t="shared" ca="1" si="5"/>
        <v>465</v>
      </c>
      <c r="P56" s="74">
        <f t="shared" si="6"/>
        <v>29</v>
      </c>
      <c r="Q56" s="75">
        <v>465</v>
      </c>
      <c r="R56" s="84" t="s">
        <v>1440</v>
      </c>
      <c r="S56" s="75">
        <v>29</v>
      </c>
      <c r="T56" s="84" t="s">
        <v>1442</v>
      </c>
      <c r="U56" s="98">
        <f t="shared" si="7"/>
        <v>13485</v>
      </c>
    </row>
    <row r="57" spans="1:21">
      <c r="A57" s="60" t="s">
        <v>1513</v>
      </c>
      <c r="B57" s="60" t="s">
        <v>1573</v>
      </c>
      <c r="C57" s="97">
        <v>47</v>
      </c>
      <c r="D57" s="84" t="str">
        <f t="shared" si="0"/>
        <v>2185946370</v>
      </c>
      <c r="E57" s="55">
        <v>3</v>
      </c>
      <c r="F57" s="73" t="str">
        <f t="shared" ca="1" si="1"/>
        <v>218</v>
      </c>
      <c r="G57" s="74"/>
      <c r="H57" s="52" t="str">
        <f t="shared" si="2"/>
        <v>5946370</v>
      </c>
      <c r="I57" s="53" t="str">
        <f t="shared" si="3"/>
        <v>5946370</v>
      </c>
      <c r="J57" s="55">
        <v>2</v>
      </c>
      <c r="K57" s="54" t="str">
        <f t="shared" si="4"/>
        <v>59</v>
      </c>
      <c r="L57" s="74">
        <v>8</v>
      </c>
      <c r="M57" s="74"/>
      <c r="N57" s="154">
        <v>47</v>
      </c>
      <c r="O57" s="74">
        <f t="shared" ca="1" si="5"/>
        <v>218</v>
      </c>
      <c r="P57" s="74">
        <f t="shared" si="6"/>
        <v>59</v>
      </c>
      <c r="Q57" s="75">
        <v>218</v>
      </c>
      <c r="R57" s="84" t="s">
        <v>1440</v>
      </c>
      <c r="S57" s="75">
        <v>59</v>
      </c>
      <c r="T57" s="84" t="s">
        <v>1442</v>
      </c>
      <c r="U57" s="98">
        <f t="shared" si="7"/>
        <v>12862</v>
      </c>
    </row>
    <row r="58" spans="1:21">
      <c r="A58" s="60" t="s">
        <v>1514</v>
      </c>
      <c r="B58" s="60" t="s">
        <v>1574</v>
      </c>
      <c r="C58" s="97">
        <v>48</v>
      </c>
      <c r="D58" s="84" t="str">
        <f t="shared" si="0"/>
        <v>6874150293</v>
      </c>
      <c r="E58" s="55">
        <v>3</v>
      </c>
      <c r="F58" s="73" t="str">
        <f t="shared" ca="1" si="1"/>
        <v>687</v>
      </c>
      <c r="G58" s="74"/>
      <c r="H58" s="52" t="str">
        <f t="shared" si="2"/>
        <v>4150293</v>
      </c>
      <c r="I58" s="53" t="str">
        <f t="shared" si="3"/>
        <v>4150293</v>
      </c>
      <c r="J58" s="55">
        <v>2</v>
      </c>
      <c r="K58" s="54" t="str">
        <f t="shared" si="4"/>
        <v>41</v>
      </c>
      <c r="L58" s="74">
        <v>3</v>
      </c>
      <c r="M58" s="74"/>
      <c r="N58" s="154">
        <v>48</v>
      </c>
      <c r="O58" s="74">
        <f t="shared" ca="1" si="5"/>
        <v>687</v>
      </c>
      <c r="P58" s="74">
        <f t="shared" si="6"/>
        <v>41</v>
      </c>
      <c r="Q58" s="75">
        <v>687</v>
      </c>
      <c r="R58" s="84" t="s">
        <v>1440</v>
      </c>
      <c r="S58" s="75">
        <v>41</v>
      </c>
      <c r="T58" s="84" t="s">
        <v>1442</v>
      </c>
      <c r="U58" s="98">
        <f t="shared" si="7"/>
        <v>28167</v>
      </c>
    </row>
    <row r="59" spans="1:21">
      <c r="A59" s="60" t="s">
        <v>1515</v>
      </c>
      <c r="B59" s="60" t="s">
        <v>1575</v>
      </c>
      <c r="C59" s="97">
        <v>49</v>
      </c>
      <c r="D59" s="84" t="str">
        <f t="shared" si="0"/>
        <v>5763049182</v>
      </c>
      <c r="E59" s="55">
        <v>3</v>
      </c>
      <c r="F59" s="73" t="str">
        <f t="shared" ca="1" si="1"/>
        <v>576</v>
      </c>
      <c r="G59" s="74"/>
      <c r="H59" s="52" t="str">
        <f t="shared" si="2"/>
        <v>3049182</v>
      </c>
      <c r="I59" s="53" t="str">
        <f t="shared" si="3"/>
        <v>3049182</v>
      </c>
      <c r="J59" s="55">
        <v>3</v>
      </c>
      <c r="K59" s="54" t="str">
        <f t="shared" si="4"/>
        <v>304</v>
      </c>
      <c r="L59" s="74">
        <v>4</v>
      </c>
      <c r="M59" s="74"/>
      <c r="N59" s="154">
        <v>49</v>
      </c>
      <c r="O59" s="74">
        <f t="shared" ca="1" si="5"/>
        <v>576</v>
      </c>
      <c r="P59" s="74">
        <f t="shared" si="6"/>
        <v>304</v>
      </c>
      <c r="Q59" s="75">
        <v>576</v>
      </c>
      <c r="R59" s="84" t="s">
        <v>1440</v>
      </c>
      <c r="S59" s="75">
        <v>304</v>
      </c>
      <c r="T59" s="84" t="s">
        <v>1442</v>
      </c>
      <c r="U59" s="98">
        <f t="shared" si="7"/>
        <v>175104</v>
      </c>
    </row>
    <row r="60" spans="1:21">
      <c r="A60" s="60" t="s">
        <v>1516</v>
      </c>
      <c r="B60" s="60" t="s">
        <v>1576</v>
      </c>
      <c r="C60" s="97">
        <v>50</v>
      </c>
      <c r="D60" s="84" t="str">
        <f t="shared" si="0"/>
        <v>7985261304</v>
      </c>
      <c r="E60" s="55">
        <v>3</v>
      </c>
      <c r="F60" s="73" t="str">
        <f t="shared" ca="1" si="1"/>
        <v>798</v>
      </c>
      <c r="G60" s="74"/>
      <c r="H60" s="52" t="str">
        <f t="shared" si="2"/>
        <v>5261304</v>
      </c>
      <c r="I60" s="53" t="str">
        <f t="shared" si="3"/>
        <v>5261304</v>
      </c>
      <c r="J60" s="55">
        <v>3</v>
      </c>
      <c r="K60" s="54" t="str">
        <f t="shared" si="4"/>
        <v>526</v>
      </c>
      <c r="L60" s="74">
        <v>2</v>
      </c>
      <c r="M60" s="74"/>
      <c r="N60" s="154">
        <v>50</v>
      </c>
      <c r="O60" s="74">
        <f t="shared" ca="1" si="5"/>
        <v>798</v>
      </c>
      <c r="P60" s="74">
        <f t="shared" si="6"/>
        <v>526</v>
      </c>
      <c r="Q60" s="75">
        <v>798</v>
      </c>
      <c r="R60" s="84" t="s">
        <v>1440</v>
      </c>
      <c r="S60" s="75">
        <v>526</v>
      </c>
      <c r="T60" s="84" t="s">
        <v>1442</v>
      </c>
      <c r="U60" s="98">
        <f t="shared" si="7"/>
        <v>419748</v>
      </c>
    </row>
    <row r="61" spans="1:21">
      <c r="A61" s="60" t="s">
        <v>1517</v>
      </c>
      <c r="B61" s="60" t="s">
        <v>1577</v>
      </c>
      <c r="C61" s="101">
        <v>51</v>
      </c>
      <c r="D61" s="83" t="str">
        <f t="shared" si="0"/>
        <v>7684093152</v>
      </c>
      <c r="E61" s="51">
        <v>3</v>
      </c>
      <c r="F61" s="67" t="str">
        <f t="shared" ca="1" si="1"/>
        <v>768</v>
      </c>
      <c r="G61" s="68"/>
      <c r="H61" s="49" t="str">
        <f t="shared" si="2"/>
        <v>4093152</v>
      </c>
      <c r="I61" s="48" t="str">
        <f t="shared" si="3"/>
        <v>4093152</v>
      </c>
      <c r="J61" s="51">
        <v>3</v>
      </c>
      <c r="K61" s="50" t="str">
        <f t="shared" si="4"/>
        <v>409</v>
      </c>
      <c r="L61" s="68"/>
      <c r="M61" s="68"/>
      <c r="N61" s="156">
        <v>51</v>
      </c>
      <c r="O61" s="68">
        <f t="shared" ca="1" si="5"/>
        <v>768</v>
      </c>
      <c r="P61" s="68">
        <f t="shared" si="6"/>
        <v>409</v>
      </c>
      <c r="Q61" s="69">
        <v>768</v>
      </c>
      <c r="R61" s="83" t="s">
        <v>1440</v>
      </c>
      <c r="S61" s="69">
        <v>409</v>
      </c>
      <c r="T61" s="83" t="s">
        <v>1442</v>
      </c>
      <c r="U61" s="102">
        <f t="shared" si="7"/>
        <v>314112</v>
      </c>
    </row>
    <row r="62" spans="1:21">
      <c r="A62" s="60" t="s">
        <v>1518</v>
      </c>
      <c r="B62" s="60" t="s">
        <v>1578</v>
      </c>
      <c r="C62" s="97">
        <v>52</v>
      </c>
      <c r="D62" s="84" t="str">
        <f t="shared" si="0"/>
        <v>5462871930</v>
      </c>
      <c r="E62" s="55">
        <v>3</v>
      </c>
      <c r="F62" s="73" t="str">
        <f t="shared" ca="1" si="1"/>
        <v>546</v>
      </c>
      <c r="G62" s="74"/>
      <c r="H62" s="52" t="str">
        <f t="shared" si="2"/>
        <v>2871930</v>
      </c>
      <c r="I62" s="53" t="str">
        <f t="shared" si="3"/>
        <v>2871930</v>
      </c>
      <c r="J62" s="55">
        <v>3</v>
      </c>
      <c r="K62" s="54" t="str">
        <f t="shared" si="4"/>
        <v>287</v>
      </c>
      <c r="L62" s="74"/>
      <c r="M62" s="74"/>
      <c r="N62" s="154">
        <v>52</v>
      </c>
      <c r="O62" s="74">
        <f t="shared" ca="1" si="5"/>
        <v>546</v>
      </c>
      <c r="P62" s="74">
        <f t="shared" si="6"/>
        <v>287</v>
      </c>
      <c r="Q62" s="75">
        <v>546</v>
      </c>
      <c r="R62" s="84" t="s">
        <v>1440</v>
      </c>
      <c r="S62" s="75">
        <v>287</v>
      </c>
      <c r="T62" s="84" t="s">
        <v>1442</v>
      </c>
      <c r="U62" s="98">
        <f t="shared" si="7"/>
        <v>156702</v>
      </c>
    </row>
    <row r="63" spans="1:21">
      <c r="A63" s="60" t="s">
        <v>1519</v>
      </c>
      <c r="B63" s="60" t="s">
        <v>1579</v>
      </c>
      <c r="C63" s="97">
        <v>53</v>
      </c>
      <c r="D63" s="84" t="str">
        <f t="shared" si="0"/>
        <v>9806215374</v>
      </c>
      <c r="E63" s="55">
        <v>3</v>
      </c>
      <c r="F63" s="73" t="str">
        <f t="shared" ca="1" si="1"/>
        <v>980</v>
      </c>
      <c r="G63" s="74"/>
      <c r="H63" s="52" t="str">
        <f t="shared" si="2"/>
        <v>6215374</v>
      </c>
      <c r="I63" s="53" t="str">
        <f t="shared" si="3"/>
        <v>6215374</v>
      </c>
      <c r="J63" s="55">
        <v>3</v>
      </c>
      <c r="K63" s="54" t="str">
        <f t="shared" si="4"/>
        <v>621</v>
      </c>
      <c r="L63" s="74"/>
      <c r="M63" s="74"/>
      <c r="N63" s="154">
        <v>53</v>
      </c>
      <c r="O63" s="74">
        <f t="shared" ca="1" si="5"/>
        <v>980</v>
      </c>
      <c r="P63" s="74">
        <f t="shared" si="6"/>
        <v>621</v>
      </c>
      <c r="Q63" s="75">
        <v>980</v>
      </c>
      <c r="R63" s="84" t="s">
        <v>1440</v>
      </c>
      <c r="S63" s="75">
        <v>621</v>
      </c>
      <c r="T63" s="84" t="s">
        <v>1442</v>
      </c>
      <c r="U63" s="98">
        <f t="shared" si="7"/>
        <v>608580</v>
      </c>
    </row>
    <row r="64" spans="1:21">
      <c r="A64" s="60" t="s">
        <v>1520</v>
      </c>
      <c r="B64" s="60" t="s">
        <v>1580</v>
      </c>
      <c r="C64" s="97">
        <v>54</v>
      </c>
      <c r="D64" s="84" t="str">
        <f t="shared" si="0"/>
        <v>2139548607</v>
      </c>
      <c r="E64" s="55">
        <v>3</v>
      </c>
      <c r="F64" s="73" t="str">
        <f t="shared" ca="1" si="1"/>
        <v>213</v>
      </c>
      <c r="G64" s="74"/>
      <c r="H64" s="52" t="str">
        <f t="shared" si="2"/>
        <v>9548607</v>
      </c>
      <c r="I64" s="53" t="str">
        <f t="shared" si="3"/>
        <v>9548607</v>
      </c>
      <c r="J64" s="55">
        <v>3</v>
      </c>
      <c r="K64" s="54" t="str">
        <f t="shared" si="4"/>
        <v>954</v>
      </c>
      <c r="L64" s="74"/>
      <c r="M64" s="74"/>
      <c r="N64" s="154">
        <v>54</v>
      </c>
      <c r="O64" s="74">
        <f t="shared" ca="1" si="5"/>
        <v>213</v>
      </c>
      <c r="P64" s="74">
        <f t="shared" si="6"/>
        <v>954</v>
      </c>
      <c r="Q64" s="75">
        <v>213</v>
      </c>
      <c r="R64" s="84" t="s">
        <v>1440</v>
      </c>
      <c r="S64" s="75">
        <v>954</v>
      </c>
      <c r="T64" s="84" t="s">
        <v>1442</v>
      </c>
      <c r="U64" s="98">
        <f t="shared" si="7"/>
        <v>203202</v>
      </c>
    </row>
    <row r="65" spans="1:21">
      <c r="A65" s="60" t="s">
        <v>1521</v>
      </c>
      <c r="B65" s="60" t="s">
        <v>1581</v>
      </c>
      <c r="C65" s="99">
        <v>55</v>
      </c>
      <c r="D65" s="85" t="str">
        <f t="shared" si="0"/>
        <v>9173264850</v>
      </c>
      <c r="E65" s="59">
        <v>3</v>
      </c>
      <c r="F65" s="77" t="str">
        <f t="shared" ca="1" si="1"/>
        <v>917</v>
      </c>
      <c r="G65" s="78"/>
      <c r="H65" s="56" t="str">
        <f t="shared" si="2"/>
        <v>3264850</v>
      </c>
      <c r="I65" s="57" t="str">
        <f t="shared" si="3"/>
        <v>3264850</v>
      </c>
      <c r="J65" s="59">
        <v>3</v>
      </c>
      <c r="K65" s="58" t="str">
        <f t="shared" si="4"/>
        <v>326</v>
      </c>
      <c r="L65" s="78"/>
      <c r="M65" s="78"/>
      <c r="N65" s="155">
        <v>55</v>
      </c>
      <c r="O65" s="78">
        <f t="shared" ca="1" si="5"/>
        <v>917</v>
      </c>
      <c r="P65" s="78">
        <f t="shared" si="6"/>
        <v>326</v>
      </c>
      <c r="Q65" s="79">
        <v>917</v>
      </c>
      <c r="R65" s="85" t="s">
        <v>1440</v>
      </c>
      <c r="S65" s="79">
        <v>326</v>
      </c>
      <c r="T65" s="85" t="s">
        <v>1442</v>
      </c>
      <c r="U65" s="100">
        <f t="shared" si="7"/>
        <v>298942</v>
      </c>
    </row>
    <row r="66" spans="1:21">
      <c r="A66" s="60" t="s">
        <v>1522</v>
      </c>
      <c r="B66" s="60" t="s">
        <v>1582</v>
      </c>
      <c r="C66" s="97">
        <v>56</v>
      </c>
      <c r="D66" s="84" t="str">
        <f t="shared" si="0"/>
        <v>4351760829</v>
      </c>
      <c r="E66" s="55">
        <v>4</v>
      </c>
      <c r="F66" s="73" t="str">
        <f t="shared" ca="1" si="1"/>
        <v>4,351</v>
      </c>
      <c r="G66" s="74"/>
      <c r="H66" s="52" t="str">
        <f t="shared" si="2"/>
        <v>760829</v>
      </c>
      <c r="I66" s="53" t="str">
        <f t="shared" si="3"/>
        <v>760829</v>
      </c>
      <c r="J66" s="55">
        <v>3</v>
      </c>
      <c r="K66" s="54" t="str">
        <f t="shared" si="4"/>
        <v>760</v>
      </c>
      <c r="L66" s="74"/>
      <c r="M66" s="74"/>
      <c r="N66" s="154">
        <v>56</v>
      </c>
      <c r="O66" s="74">
        <f t="shared" ca="1" si="5"/>
        <v>4351</v>
      </c>
      <c r="P66" s="74">
        <f t="shared" si="6"/>
        <v>760</v>
      </c>
      <c r="Q66" s="75">
        <v>4351</v>
      </c>
      <c r="R66" s="84" t="s">
        <v>1440</v>
      </c>
      <c r="S66" s="75">
        <v>760</v>
      </c>
      <c r="T66" s="84" t="s">
        <v>1442</v>
      </c>
      <c r="U66" s="98">
        <f t="shared" si="7"/>
        <v>3306760</v>
      </c>
    </row>
    <row r="67" spans="1:21">
      <c r="A67" s="60" t="s">
        <v>1523</v>
      </c>
      <c r="B67" s="60" t="s">
        <v>1583</v>
      </c>
      <c r="C67" s="97">
        <v>57</v>
      </c>
      <c r="D67" s="84" t="str">
        <f t="shared" si="0"/>
        <v>6573982041</v>
      </c>
      <c r="E67" s="55">
        <v>4</v>
      </c>
      <c r="F67" s="73" t="str">
        <f t="shared" ca="1" si="1"/>
        <v>6,573</v>
      </c>
      <c r="G67" s="74"/>
      <c r="H67" s="52" t="str">
        <f t="shared" si="2"/>
        <v>982041</v>
      </c>
      <c r="I67" s="53" t="str">
        <f t="shared" si="3"/>
        <v>982041</v>
      </c>
      <c r="J67" s="55">
        <v>3</v>
      </c>
      <c r="K67" s="54" t="str">
        <f t="shared" si="4"/>
        <v>982</v>
      </c>
      <c r="L67" s="74"/>
      <c r="M67" s="74"/>
      <c r="N67" s="154">
        <v>57</v>
      </c>
      <c r="O67" s="74">
        <f t="shared" ca="1" si="5"/>
        <v>6573</v>
      </c>
      <c r="P67" s="74">
        <f t="shared" si="6"/>
        <v>982</v>
      </c>
      <c r="Q67" s="75">
        <v>6573</v>
      </c>
      <c r="R67" s="84" t="s">
        <v>1440</v>
      </c>
      <c r="S67" s="75">
        <v>982</v>
      </c>
      <c r="T67" s="84" t="s">
        <v>1442</v>
      </c>
      <c r="U67" s="98">
        <f t="shared" si="7"/>
        <v>6454686</v>
      </c>
    </row>
    <row r="68" spans="1:21">
      <c r="A68" s="60" t="s">
        <v>1524</v>
      </c>
      <c r="B68" s="60" t="s">
        <v>1584</v>
      </c>
      <c r="C68" s="97">
        <v>58</v>
      </c>
      <c r="D68" s="84" t="str">
        <f t="shared" si="0"/>
        <v>8795104263</v>
      </c>
      <c r="E68" s="55">
        <v>4</v>
      </c>
      <c r="F68" s="73" t="str">
        <f t="shared" ca="1" si="1"/>
        <v>8,795</v>
      </c>
      <c r="G68" s="74"/>
      <c r="H68" s="52" t="str">
        <f t="shared" si="2"/>
        <v>104263</v>
      </c>
      <c r="I68" s="53" t="str">
        <f t="shared" si="3"/>
        <v>104263</v>
      </c>
      <c r="J68" s="55">
        <v>3</v>
      </c>
      <c r="K68" s="54" t="str">
        <f t="shared" si="4"/>
        <v>104</v>
      </c>
      <c r="L68" s="74"/>
      <c r="M68" s="74"/>
      <c r="N68" s="154">
        <v>58</v>
      </c>
      <c r="O68" s="74">
        <f t="shared" ca="1" si="5"/>
        <v>8795</v>
      </c>
      <c r="P68" s="74">
        <f t="shared" si="6"/>
        <v>104</v>
      </c>
      <c r="Q68" s="75">
        <v>8795</v>
      </c>
      <c r="R68" s="84" t="s">
        <v>1440</v>
      </c>
      <c r="S68" s="75">
        <v>104</v>
      </c>
      <c r="T68" s="84" t="s">
        <v>1442</v>
      </c>
      <c r="U68" s="98">
        <f t="shared" si="7"/>
        <v>914680</v>
      </c>
    </row>
    <row r="69" spans="1:21">
      <c r="A69" s="55" t="s">
        <v>1525</v>
      </c>
      <c r="B69" s="55" t="s">
        <v>1585</v>
      </c>
      <c r="C69" s="97">
        <v>59</v>
      </c>
      <c r="D69" s="84" t="str">
        <f t="shared" si="0"/>
        <v>3240659718</v>
      </c>
      <c r="E69" s="55">
        <v>4</v>
      </c>
      <c r="F69" s="73" t="str">
        <f t="shared" ca="1" si="1"/>
        <v>3,240</v>
      </c>
      <c r="G69" s="74"/>
      <c r="H69" s="52" t="str">
        <f t="shared" si="2"/>
        <v>659718</v>
      </c>
      <c r="I69" s="53" t="str">
        <f t="shared" si="3"/>
        <v>659718</v>
      </c>
      <c r="J69" s="55">
        <v>3</v>
      </c>
      <c r="K69" s="54" t="str">
        <f t="shared" si="4"/>
        <v>659</v>
      </c>
      <c r="L69" s="74"/>
      <c r="M69" s="74"/>
      <c r="N69" s="154">
        <v>59</v>
      </c>
      <c r="O69" s="74">
        <f t="shared" ca="1" si="5"/>
        <v>3240</v>
      </c>
      <c r="P69" s="74">
        <f t="shared" si="6"/>
        <v>659</v>
      </c>
      <c r="Q69" s="75">
        <v>3240</v>
      </c>
      <c r="R69" s="84" t="s">
        <v>1440</v>
      </c>
      <c r="S69" s="75">
        <v>659</v>
      </c>
      <c r="T69" s="84" t="s">
        <v>1442</v>
      </c>
      <c r="U69" s="98">
        <f t="shared" si="7"/>
        <v>2135160</v>
      </c>
    </row>
    <row r="70" spans="1:21" ht="14.25" thickBot="1">
      <c r="A70" s="61" t="s">
        <v>1526</v>
      </c>
      <c r="B70" s="61" t="s">
        <v>1586</v>
      </c>
      <c r="C70" s="103">
        <v>60</v>
      </c>
      <c r="D70" s="112" t="str">
        <f t="shared" si="0"/>
        <v>1028437596</v>
      </c>
      <c r="E70" s="104">
        <v>4</v>
      </c>
      <c r="F70" s="105" t="str">
        <f t="shared" ca="1" si="1"/>
        <v>1,028</v>
      </c>
      <c r="G70" s="106"/>
      <c r="H70" s="107" t="str">
        <f t="shared" si="2"/>
        <v>437596</v>
      </c>
      <c r="I70" s="108" t="str">
        <f t="shared" si="3"/>
        <v>437596</v>
      </c>
      <c r="J70" s="104">
        <v>3</v>
      </c>
      <c r="K70" s="109" t="str">
        <f t="shared" si="4"/>
        <v>437</v>
      </c>
      <c r="L70" s="106"/>
      <c r="M70" s="106"/>
      <c r="N70" s="157">
        <v>60</v>
      </c>
      <c r="O70" s="106">
        <f t="shared" ca="1" si="5"/>
        <v>1028</v>
      </c>
      <c r="P70" s="106">
        <f t="shared" si="6"/>
        <v>437</v>
      </c>
      <c r="Q70" s="111">
        <v>1028</v>
      </c>
      <c r="R70" s="112" t="s">
        <v>1440</v>
      </c>
      <c r="S70" s="111">
        <v>437</v>
      </c>
      <c r="T70" s="112" t="s">
        <v>1442</v>
      </c>
      <c r="U70" s="113">
        <f t="shared" si="7"/>
        <v>449236</v>
      </c>
    </row>
    <row r="71" spans="1:21" ht="14.25" thickTop="1">
      <c r="C71" s="64"/>
      <c r="F71" s="80"/>
      <c r="G71" s="46"/>
      <c r="H71" s="16"/>
      <c r="I71" s="12"/>
      <c r="J71" s="12"/>
      <c r="K71" s="47"/>
      <c r="L71" s="46"/>
    </row>
    <row r="72" spans="1:21">
      <c r="C72" s="64"/>
      <c r="F72" s="80"/>
      <c r="G72" s="46"/>
      <c r="H72" s="16"/>
      <c r="I72" s="12"/>
      <c r="J72" s="12"/>
      <c r="K72" s="47"/>
      <c r="L72" s="46"/>
    </row>
    <row r="73" spans="1:21">
      <c r="C73" s="64"/>
      <c r="F73" s="80"/>
      <c r="G73" s="46"/>
      <c r="H73" s="16"/>
      <c r="I73" s="12"/>
      <c r="J73" s="12"/>
      <c r="K73" s="47"/>
      <c r="L73" s="46"/>
    </row>
    <row r="74" spans="1:21">
      <c r="C74" s="64"/>
      <c r="F74" s="80"/>
      <c r="G74" s="46"/>
      <c r="H74" s="16"/>
      <c r="I74" s="12"/>
      <c r="J74" s="12"/>
      <c r="K74" s="47"/>
      <c r="L74" s="46"/>
    </row>
    <row r="75" spans="1:21">
      <c r="C75" s="64"/>
      <c r="F75" s="80"/>
      <c r="G75" s="46"/>
      <c r="H75" s="16"/>
      <c r="I75" s="12"/>
      <c r="J75" s="12"/>
      <c r="K75" s="47"/>
      <c r="L75" s="46"/>
    </row>
    <row r="76" spans="1:21">
      <c r="C76" s="64"/>
      <c r="F76" s="80"/>
      <c r="G76" s="46"/>
      <c r="H76" s="16"/>
      <c r="I76" s="12"/>
      <c r="J76" s="12"/>
      <c r="K76" s="47"/>
      <c r="L76" s="46"/>
    </row>
    <row r="77" spans="1:21">
      <c r="C77" s="64"/>
      <c r="F77" s="80"/>
      <c r="G77" s="46"/>
      <c r="H77" s="16"/>
      <c r="I77" s="12"/>
      <c r="J77" s="12"/>
      <c r="K77" s="47"/>
      <c r="L77" s="46"/>
    </row>
    <row r="78" spans="1:21">
      <c r="C78" s="64"/>
      <c r="F78" s="80"/>
      <c r="G78" s="46"/>
      <c r="H78" s="16"/>
      <c r="I78" s="12"/>
      <c r="J78" s="12"/>
      <c r="K78" s="47"/>
      <c r="L78" s="46"/>
    </row>
    <row r="79" spans="1:21">
      <c r="C79" s="64"/>
      <c r="F79" s="80"/>
      <c r="G79" s="46"/>
      <c r="H79" s="16"/>
      <c r="I79" s="12"/>
      <c r="J79" s="12"/>
      <c r="K79" s="47"/>
      <c r="L79" s="46"/>
    </row>
    <row r="80" spans="1:21">
      <c r="C80" s="64"/>
      <c r="F80" s="80"/>
      <c r="G80" s="46"/>
      <c r="H80" s="16"/>
      <c r="I80" s="12"/>
      <c r="J80" s="12"/>
      <c r="K80" s="47"/>
      <c r="L80" s="46"/>
    </row>
    <row r="81" spans="3:12">
      <c r="C81" s="64"/>
      <c r="F81" s="80"/>
      <c r="G81" s="46"/>
      <c r="H81" s="16"/>
      <c r="I81" s="12"/>
      <c r="J81" s="12"/>
      <c r="K81" s="47"/>
      <c r="L81" s="46"/>
    </row>
    <row r="82" spans="3:12">
      <c r="C82" s="64"/>
      <c r="F82" s="80"/>
      <c r="G82" s="46"/>
      <c r="H82" s="16"/>
      <c r="I82" s="12"/>
      <c r="J82" s="12"/>
      <c r="K82" s="47"/>
      <c r="L82" s="46"/>
    </row>
    <row r="83" spans="3:12">
      <c r="C83" s="64"/>
      <c r="F83" s="80"/>
      <c r="G83" s="46"/>
      <c r="H83" s="16"/>
      <c r="I83" s="12"/>
      <c r="J83" s="12"/>
      <c r="K83" s="47"/>
      <c r="L83" s="46"/>
    </row>
    <row r="84" spans="3:12">
      <c r="C84" s="64"/>
      <c r="F84" s="80"/>
      <c r="G84" s="46"/>
      <c r="H84" s="16"/>
      <c r="I84" s="12"/>
      <c r="J84" s="12"/>
      <c r="K84" s="47"/>
      <c r="L84" s="46"/>
    </row>
    <row r="85" spans="3:12">
      <c r="C85" s="64"/>
      <c r="F85" s="80"/>
      <c r="G85" s="46"/>
      <c r="H85" s="16"/>
      <c r="I85" s="12"/>
      <c r="J85" s="12"/>
      <c r="K85" s="47"/>
      <c r="L85" s="46"/>
    </row>
    <row r="86" spans="3:12">
      <c r="C86" s="64"/>
      <c r="F86" s="80"/>
      <c r="G86" s="46"/>
      <c r="H86" s="16"/>
      <c r="I86" s="12"/>
      <c r="J86" s="12"/>
      <c r="K86" s="47"/>
      <c r="L86" s="46"/>
    </row>
    <row r="87" spans="3:12">
      <c r="C87" s="64"/>
      <c r="F87" s="80"/>
      <c r="G87" s="46"/>
      <c r="H87" s="16"/>
      <c r="I87" s="12"/>
      <c r="J87" s="12"/>
      <c r="K87" s="47"/>
      <c r="L87" s="46"/>
    </row>
    <row r="88" spans="3:12">
      <c r="C88" s="64"/>
      <c r="F88" s="80"/>
      <c r="G88" s="46"/>
      <c r="H88" s="16"/>
      <c r="I88" s="12"/>
      <c r="J88" s="12"/>
      <c r="K88" s="47"/>
      <c r="L88" s="46"/>
    </row>
    <row r="89" spans="3:12">
      <c r="C89" s="64"/>
      <c r="F89" s="80"/>
      <c r="G89" s="46"/>
      <c r="H89" s="16"/>
      <c r="I89" s="12"/>
      <c r="J89" s="12"/>
      <c r="K89" s="47"/>
      <c r="L89" s="46"/>
    </row>
    <row r="90" spans="3:12">
      <c r="C90" s="64"/>
      <c r="F90" s="80"/>
      <c r="G90" s="46"/>
      <c r="H90" s="16"/>
      <c r="I90" s="12"/>
      <c r="J90" s="12"/>
      <c r="K90" s="47"/>
      <c r="L90" s="46"/>
    </row>
    <row r="91" spans="3:12">
      <c r="C91" s="64"/>
      <c r="F91" s="80"/>
      <c r="G91" s="46"/>
      <c r="H91" s="16"/>
      <c r="I91" s="12"/>
      <c r="J91" s="12"/>
      <c r="K91" s="47"/>
      <c r="L91" s="46"/>
    </row>
    <row r="92" spans="3:12">
      <c r="C92" s="64"/>
      <c r="F92" s="80"/>
      <c r="G92" s="46"/>
      <c r="H92" s="16"/>
      <c r="I92" s="12"/>
      <c r="J92" s="12"/>
      <c r="K92" s="47"/>
      <c r="L92" s="46"/>
    </row>
    <row r="93" spans="3:12">
      <c r="C93" s="64"/>
      <c r="F93" s="80"/>
      <c r="G93" s="46"/>
      <c r="H93" s="16"/>
      <c r="I93" s="12"/>
      <c r="J93" s="12"/>
      <c r="K93" s="47"/>
      <c r="L93" s="46"/>
    </row>
    <row r="94" spans="3:12">
      <c r="C94" s="64"/>
      <c r="F94" s="80"/>
      <c r="G94" s="46"/>
      <c r="H94" s="16"/>
      <c r="I94" s="12"/>
      <c r="J94" s="12"/>
      <c r="K94" s="47"/>
      <c r="L94" s="46"/>
    </row>
    <row r="95" spans="3:12">
      <c r="C95" s="64"/>
      <c r="F95" s="80"/>
      <c r="G95" s="46"/>
      <c r="H95" s="16"/>
      <c r="I95" s="12"/>
      <c r="J95" s="12"/>
      <c r="K95" s="47"/>
      <c r="L95" s="46"/>
    </row>
    <row r="96" spans="3:12">
      <c r="C96" s="64"/>
      <c r="F96" s="80"/>
      <c r="G96" s="46"/>
      <c r="H96" s="16"/>
      <c r="I96" s="12"/>
      <c r="J96" s="12"/>
      <c r="K96" s="47"/>
      <c r="L96" s="46"/>
    </row>
    <row r="97" spans="3:12">
      <c r="C97" s="64"/>
      <c r="F97" s="80"/>
      <c r="G97" s="46"/>
      <c r="H97" s="16"/>
      <c r="I97" s="12"/>
      <c r="J97" s="12"/>
      <c r="K97" s="47"/>
      <c r="L97" s="46"/>
    </row>
    <row r="98" spans="3:12">
      <c r="C98" s="64"/>
      <c r="F98" s="80"/>
      <c r="G98" s="46"/>
      <c r="H98" s="16"/>
      <c r="I98" s="12"/>
      <c r="J98" s="12"/>
      <c r="K98" s="47"/>
      <c r="L98" s="46"/>
    </row>
    <row r="99" spans="3:12">
      <c r="C99" s="64"/>
      <c r="F99" s="80"/>
      <c r="G99" s="46"/>
      <c r="H99" s="16"/>
      <c r="I99" s="12"/>
      <c r="J99" s="12"/>
      <c r="K99" s="47"/>
      <c r="L99" s="46"/>
    </row>
    <row r="100" spans="3:12">
      <c r="C100" s="64"/>
      <c r="F100" s="80"/>
      <c r="G100" s="46"/>
      <c r="H100" s="16"/>
      <c r="I100" s="12"/>
      <c r="J100" s="12"/>
      <c r="K100" s="47"/>
      <c r="L100" s="46"/>
    </row>
    <row r="101" spans="3:12">
      <c r="C101" s="64"/>
      <c r="F101" s="80"/>
      <c r="G101" s="46"/>
      <c r="H101" s="16"/>
      <c r="I101" s="12"/>
      <c r="J101" s="12"/>
      <c r="K101" s="47"/>
      <c r="L101" s="46"/>
    </row>
    <row r="102" spans="3:12">
      <c r="C102" s="64"/>
      <c r="F102" s="80"/>
      <c r="G102" s="46"/>
      <c r="H102" s="16"/>
      <c r="I102" s="12"/>
      <c r="J102" s="12"/>
      <c r="K102" s="47"/>
      <c r="L102" s="46"/>
    </row>
    <row r="103" spans="3:12">
      <c r="C103" s="64"/>
      <c r="F103" s="80"/>
      <c r="G103" s="46"/>
      <c r="H103" s="16"/>
      <c r="I103" s="12"/>
      <c r="J103" s="12"/>
      <c r="K103" s="47"/>
      <c r="L103" s="46"/>
    </row>
    <row r="104" spans="3:12">
      <c r="C104" s="64"/>
      <c r="F104" s="80"/>
      <c r="G104" s="46"/>
      <c r="H104" s="16"/>
      <c r="I104" s="12"/>
      <c r="J104" s="12"/>
      <c r="K104" s="47"/>
      <c r="L104" s="46"/>
    </row>
    <row r="105" spans="3:12">
      <c r="C105" s="64"/>
      <c r="F105" s="80"/>
      <c r="G105" s="46"/>
      <c r="H105" s="16"/>
      <c r="I105" s="12"/>
      <c r="J105" s="12"/>
      <c r="K105" s="47"/>
      <c r="L105" s="46"/>
    </row>
    <row r="106" spans="3:12">
      <c r="C106" s="64"/>
      <c r="F106" s="80"/>
      <c r="G106" s="46"/>
      <c r="H106" s="16"/>
      <c r="I106" s="12"/>
      <c r="J106" s="12"/>
      <c r="K106" s="47"/>
      <c r="L106" s="46"/>
    </row>
    <row r="107" spans="3:12">
      <c r="C107" s="64"/>
      <c r="F107" s="80"/>
      <c r="G107" s="46"/>
      <c r="H107" s="16"/>
      <c r="I107" s="12"/>
      <c r="J107" s="12"/>
      <c r="K107" s="47"/>
      <c r="L107" s="46"/>
    </row>
    <row r="108" spans="3:12">
      <c r="C108" s="64"/>
      <c r="F108" s="80"/>
      <c r="G108" s="46"/>
      <c r="H108" s="16"/>
      <c r="I108" s="12"/>
      <c r="J108" s="12"/>
      <c r="K108" s="47"/>
      <c r="L108" s="46"/>
    </row>
    <row r="109" spans="3:12">
      <c r="C109" s="64"/>
      <c r="F109" s="80"/>
      <c r="G109" s="46"/>
      <c r="H109" s="16"/>
      <c r="I109" s="12"/>
      <c r="J109" s="12"/>
      <c r="K109" s="47"/>
      <c r="L109" s="46"/>
    </row>
    <row r="110" spans="3:12">
      <c r="C110" s="64"/>
      <c r="F110" s="80"/>
      <c r="G110" s="46"/>
      <c r="H110" s="16"/>
      <c r="I110" s="12"/>
      <c r="J110" s="12"/>
      <c r="K110" s="47"/>
      <c r="L110" s="81"/>
    </row>
    <row r="111" spans="3:12">
      <c r="F111" s="46"/>
      <c r="G111" s="46"/>
      <c r="H111" s="12"/>
      <c r="I111" s="12"/>
      <c r="J111" s="12"/>
      <c r="K111" s="46"/>
      <c r="L111" s="82"/>
    </row>
  </sheetData>
  <sheetProtection sheet="1" objects="1" scenarios="1"/>
  <mergeCells count="1">
    <mergeCell ref="C1:Q1"/>
  </mergeCells>
  <phoneticPr fontId="6"/>
  <conditionalFormatting sqref="H11:I110 D10:D11 K11:K110">
    <cfRule type="expression" dxfId="3" priority="1" stopIfTrue="1">
      <formula>MOD($A10,5)=0</formula>
    </cfRule>
  </conditionalFormatting>
  <dataValidations disablePrompts="1" count="1">
    <dataValidation imeMode="off" allowBlank="1" showInputMessage="1" showErrorMessage="1" sqref="Q2:Q3"/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U112"/>
  <sheetViews>
    <sheetView showGridLines="0" showRowColHeaders="0" topLeftCell="C1" workbookViewId="0">
      <selection activeCell="J4" sqref="J4"/>
    </sheetView>
  </sheetViews>
  <sheetFormatPr defaultRowHeight="13.5"/>
  <cols>
    <col min="1" max="1" width="11.625" style="11" hidden="1" customWidth="1"/>
    <col min="2" max="2" width="12.75" style="11" hidden="1" customWidth="1"/>
    <col min="3" max="3" width="4.5" customWidth="1"/>
    <col min="4" max="4" width="11.625" style="11" hidden="1" customWidth="1"/>
    <col min="5" max="5" width="5.25" style="11" customWidth="1"/>
    <col min="6" max="6" width="11.625" hidden="1" customWidth="1"/>
    <col min="7" max="7" width="4" hidden="1" customWidth="1"/>
    <col min="8" max="9" width="11.625" style="11" hidden="1" customWidth="1"/>
    <col min="10" max="10" width="5.25" style="11" customWidth="1"/>
    <col min="11" max="11" width="11.625" hidden="1" customWidth="1"/>
    <col min="12" max="12" width="9" hidden="1" customWidth="1"/>
    <col min="13" max="13" width="9.25" style="11" hidden="1" customWidth="1"/>
    <col min="14" max="14" width="4.125" hidden="1" customWidth="1"/>
    <col min="15" max="16" width="9" hidden="1" customWidth="1"/>
    <col min="17" max="17" width="19.375" customWidth="1"/>
    <col min="18" max="18" width="5" customWidth="1"/>
    <col min="19" max="19" width="10.625" customWidth="1"/>
    <col min="20" max="20" width="5" customWidth="1"/>
    <col min="21" max="21" width="15.25" customWidth="1"/>
  </cols>
  <sheetData>
    <row r="1" spans="1:21">
      <c r="C1" s="421" t="str">
        <f>HYPERLINK("#実行メニュー!C15","◆実行メニューへ戻る(ｸﾘｯｸ)")</f>
        <v>◆実行メニューへ戻る(ｸﾘｯｸ)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21" ht="14.25" customHeight="1">
      <c r="B2" s="45" t="s">
        <v>1446</v>
      </c>
      <c r="C2" s="45"/>
      <c r="D2" s="45"/>
      <c r="E2" s="45"/>
      <c r="F2" s="45"/>
      <c r="Q2" s="46"/>
      <c r="R2" s="44"/>
      <c r="S2" s="17"/>
      <c r="T2" s="17"/>
    </row>
    <row r="3" spans="1:21" ht="14.25" customHeight="1">
      <c r="B3" s="45"/>
      <c r="C3" s="45"/>
      <c r="D3" s="45"/>
      <c r="E3" s="45"/>
      <c r="F3" s="45"/>
      <c r="Q3" s="46"/>
      <c r="R3" s="44"/>
      <c r="S3" s="17"/>
      <c r="T3" s="158" t="s">
        <v>1457</v>
      </c>
      <c r="U3" s="17"/>
    </row>
    <row r="4" spans="1:21">
      <c r="R4" s="43"/>
      <c r="T4" s="114" t="s">
        <v>1455</v>
      </c>
      <c r="U4" s="17" t="s">
        <v>1454</v>
      </c>
    </row>
    <row r="5" spans="1:21">
      <c r="T5" s="114" t="s">
        <v>1455</v>
      </c>
      <c r="U5" s="17" t="s">
        <v>1456</v>
      </c>
    </row>
    <row r="7" spans="1:21">
      <c r="E7" s="11" t="s">
        <v>448</v>
      </c>
      <c r="J7" s="15" t="s">
        <v>431</v>
      </c>
    </row>
    <row r="8" spans="1:21">
      <c r="A8" s="11" t="s">
        <v>440</v>
      </c>
      <c r="B8" s="11" t="s">
        <v>441</v>
      </c>
      <c r="C8" s="13" t="s">
        <v>425</v>
      </c>
      <c r="D8" s="11" t="s">
        <v>428</v>
      </c>
      <c r="E8" s="11" t="s">
        <v>444</v>
      </c>
      <c r="F8" s="21" t="s">
        <v>449</v>
      </c>
      <c r="H8" s="11" t="s">
        <v>429</v>
      </c>
      <c r="I8" s="11" t="s">
        <v>430</v>
      </c>
      <c r="J8" s="15" t="s">
        <v>444</v>
      </c>
      <c r="K8" s="20" t="s">
        <v>427</v>
      </c>
      <c r="L8" s="11" t="s">
        <v>432</v>
      </c>
      <c r="N8" s="13" t="s">
        <v>425</v>
      </c>
      <c r="O8" s="1" t="s">
        <v>449</v>
      </c>
      <c r="P8" s="11" t="s">
        <v>427</v>
      </c>
    </row>
    <row r="9" spans="1:21">
      <c r="Q9" s="1" t="s">
        <v>1458</v>
      </c>
      <c r="R9" s="1" t="s">
        <v>1453</v>
      </c>
      <c r="S9" s="164" t="s">
        <v>449</v>
      </c>
      <c r="T9" s="1" t="s">
        <v>1443</v>
      </c>
      <c r="U9" s="164" t="s">
        <v>427</v>
      </c>
    </row>
    <row r="10" spans="1:21" ht="14.25" thickBot="1">
      <c r="D10" s="12"/>
      <c r="Q10" s="134"/>
      <c r="R10" s="134"/>
      <c r="S10" s="134"/>
      <c r="T10" s="134"/>
      <c r="U10" s="134"/>
    </row>
    <row r="11" spans="1:21">
      <c r="A11" s="197" t="s">
        <v>1587</v>
      </c>
      <c r="B11" s="197" t="s">
        <v>1687</v>
      </c>
      <c r="C11" s="86">
        <v>1</v>
      </c>
      <c r="D11" s="137" t="str">
        <f t="shared" ref="D11:D70" si="0">IF(LEFT(A11,E11)="10",RIGHT(A11,1)&amp;LEFT(A11,LEN(A11)-1),IF(LEFT(A11,1)="0",RIGHT(A11,LEN(A11)-1)&amp;LEFT(A11,1),A11))</f>
        <v>3528147609</v>
      </c>
      <c r="E11" s="88">
        <v>1</v>
      </c>
      <c r="F11" s="89" t="str">
        <f t="shared" ref="F11:F70" ca="1" si="1">IF(AND(E11=1,OR(LEFT(D11,1)="1",LEFT(D11,1)="0")),INT(RAND()*8+2),FIXED(LEFTB(D11,E11),0))</f>
        <v>3</v>
      </c>
      <c r="G11" s="90"/>
      <c r="H11" s="91" t="str">
        <f t="shared" ref="H11:H70" si="2">IF(LEN(D11)-E11&gt;=J11,RIGHT(D11,LEN(D11)-E11),B11)</f>
        <v>528147609</v>
      </c>
      <c r="I11" s="87" t="str">
        <f t="shared" ref="I11:I70" si="3">IF(LEFT(H11,J11)="10",RIGHT(H11,1)&amp;LEFT(H11,LEN(H11)-1),IF(LEFT(H11,1)="0",RIGHT(H11,LEN(H11)-1)&amp;LEFT(H11,1),H11))</f>
        <v>528147609</v>
      </c>
      <c r="J11" s="88">
        <v>2</v>
      </c>
      <c r="K11" s="139" t="str">
        <f t="shared" ref="K11:K74" si="4">IF(J11=1,L11,FIXED(LEFTB(I11,J11),0))</f>
        <v>52</v>
      </c>
      <c r="L11" s="90">
        <v>7</v>
      </c>
      <c r="M11" s="138"/>
      <c r="N11" s="93">
        <v>1</v>
      </c>
      <c r="O11" s="138">
        <f ca="1">VALUE(F11)</f>
        <v>3</v>
      </c>
      <c r="P11" s="138">
        <f>VALUE(K11)</f>
        <v>52</v>
      </c>
      <c r="Q11" s="140">
        <f>S11*U11</f>
        <v>156</v>
      </c>
      <c r="R11" s="95" t="s">
        <v>1453</v>
      </c>
      <c r="S11" s="94">
        <v>3</v>
      </c>
      <c r="T11" s="95" t="s">
        <v>1442</v>
      </c>
      <c r="U11" s="159">
        <v>52</v>
      </c>
    </row>
    <row r="12" spans="1:21">
      <c r="A12" s="198" t="s">
        <v>1588</v>
      </c>
      <c r="B12" s="199" t="s">
        <v>1688</v>
      </c>
      <c r="C12" s="97">
        <v>2</v>
      </c>
      <c r="D12" s="84" t="str">
        <f t="shared" si="0"/>
        <v>7962581043</v>
      </c>
      <c r="E12" s="55">
        <v>1</v>
      </c>
      <c r="F12" s="73" t="str">
        <f t="shared" ca="1" si="1"/>
        <v>7</v>
      </c>
      <c r="G12" s="74"/>
      <c r="H12" s="52" t="str">
        <f t="shared" si="2"/>
        <v>962581043</v>
      </c>
      <c r="I12" s="53" t="str">
        <f t="shared" si="3"/>
        <v>962581043</v>
      </c>
      <c r="J12" s="55">
        <v>2</v>
      </c>
      <c r="K12" s="142" t="str">
        <f t="shared" si="4"/>
        <v>96</v>
      </c>
      <c r="L12" s="74">
        <v>9</v>
      </c>
      <c r="M12" s="141"/>
      <c r="N12" s="72">
        <v>2</v>
      </c>
      <c r="O12" s="141">
        <f t="shared" ref="O12:O70" ca="1" si="5">VALUE(F12)</f>
        <v>7</v>
      </c>
      <c r="P12" s="141">
        <f t="shared" ref="P12:P70" si="6">VALUE(K12)</f>
        <v>96</v>
      </c>
      <c r="Q12" s="143">
        <f t="shared" ref="Q12:Q70" si="7">S12*U12</f>
        <v>672</v>
      </c>
      <c r="R12" s="84" t="s">
        <v>1453</v>
      </c>
      <c r="S12" s="75">
        <v>7</v>
      </c>
      <c r="T12" s="84" t="s">
        <v>1442</v>
      </c>
      <c r="U12" s="160">
        <v>96</v>
      </c>
    </row>
    <row r="13" spans="1:21">
      <c r="A13" s="197" t="s">
        <v>1589</v>
      </c>
      <c r="B13" s="197" t="s">
        <v>1689</v>
      </c>
      <c r="C13" s="97">
        <v>3</v>
      </c>
      <c r="D13" s="84" t="str">
        <f t="shared" si="0"/>
        <v>1306925487</v>
      </c>
      <c r="E13" s="55">
        <v>1</v>
      </c>
      <c r="F13" s="73">
        <f t="shared" ca="1" si="1"/>
        <v>9</v>
      </c>
      <c r="G13" s="74"/>
      <c r="H13" s="52" t="str">
        <f t="shared" si="2"/>
        <v>306925487</v>
      </c>
      <c r="I13" s="53" t="str">
        <f t="shared" si="3"/>
        <v>306925487</v>
      </c>
      <c r="J13" s="55">
        <v>2</v>
      </c>
      <c r="K13" s="142" t="str">
        <f t="shared" si="4"/>
        <v>30</v>
      </c>
      <c r="L13" s="74">
        <v>8</v>
      </c>
      <c r="M13" s="141"/>
      <c r="N13" s="72">
        <v>3</v>
      </c>
      <c r="O13" s="141">
        <f t="shared" ca="1" si="5"/>
        <v>9</v>
      </c>
      <c r="P13" s="141">
        <f t="shared" si="6"/>
        <v>30</v>
      </c>
      <c r="Q13" s="143">
        <f t="shared" si="7"/>
        <v>210</v>
      </c>
      <c r="R13" s="84" t="s">
        <v>1453</v>
      </c>
      <c r="S13" s="75">
        <v>7</v>
      </c>
      <c r="T13" s="84" t="s">
        <v>1442</v>
      </c>
      <c r="U13" s="160">
        <v>30</v>
      </c>
    </row>
    <row r="14" spans="1:21">
      <c r="A14" s="197" t="s">
        <v>1590</v>
      </c>
      <c r="B14" s="197" t="s">
        <v>1690</v>
      </c>
      <c r="C14" s="97">
        <v>4</v>
      </c>
      <c r="D14" s="84" t="str">
        <f t="shared" si="0"/>
        <v>2417036598</v>
      </c>
      <c r="E14" s="55">
        <v>1</v>
      </c>
      <c r="F14" s="73" t="str">
        <f t="shared" ca="1" si="1"/>
        <v>2</v>
      </c>
      <c r="G14" s="74"/>
      <c r="H14" s="52" t="str">
        <f t="shared" si="2"/>
        <v>417036598</v>
      </c>
      <c r="I14" s="53" t="str">
        <f t="shared" si="3"/>
        <v>417036598</v>
      </c>
      <c r="J14" s="55">
        <v>2</v>
      </c>
      <c r="K14" s="142" t="str">
        <f t="shared" si="4"/>
        <v>41</v>
      </c>
      <c r="L14" s="74">
        <v>4</v>
      </c>
      <c r="M14" s="141"/>
      <c r="N14" s="72">
        <v>4</v>
      </c>
      <c r="O14" s="141">
        <f t="shared" ca="1" si="5"/>
        <v>2</v>
      </c>
      <c r="P14" s="141">
        <f t="shared" si="6"/>
        <v>41</v>
      </c>
      <c r="Q14" s="143">
        <f t="shared" si="7"/>
        <v>82</v>
      </c>
      <c r="R14" s="84" t="s">
        <v>1453</v>
      </c>
      <c r="S14" s="75">
        <v>2</v>
      </c>
      <c r="T14" s="84" t="s">
        <v>1442</v>
      </c>
      <c r="U14" s="160">
        <v>41</v>
      </c>
    </row>
    <row r="15" spans="1:21">
      <c r="A15" s="197" t="s">
        <v>1591</v>
      </c>
      <c r="B15" s="197" t="s">
        <v>1691</v>
      </c>
      <c r="C15" s="99">
        <v>5</v>
      </c>
      <c r="D15" s="85" t="str">
        <f t="shared" si="0"/>
        <v>2958143760</v>
      </c>
      <c r="E15" s="59">
        <v>1</v>
      </c>
      <c r="F15" s="77" t="str">
        <f t="shared" ca="1" si="1"/>
        <v>2</v>
      </c>
      <c r="G15" s="78"/>
      <c r="H15" s="56" t="str">
        <f t="shared" si="2"/>
        <v>958143760</v>
      </c>
      <c r="I15" s="57" t="str">
        <f t="shared" si="3"/>
        <v>958143760</v>
      </c>
      <c r="J15" s="59">
        <v>2</v>
      </c>
      <c r="K15" s="145" t="str">
        <f t="shared" si="4"/>
        <v>95</v>
      </c>
      <c r="L15" s="78">
        <v>6</v>
      </c>
      <c r="M15" s="144"/>
      <c r="N15" s="76">
        <v>5</v>
      </c>
      <c r="O15" s="144">
        <f t="shared" ca="1" si="5"/>
        <v>2</v>
      </c>
      <c r="P15" s="144">
        <f t="shared" si="6"/>
        <v>95</v>
      </c>
      <c r="Q15" s="146">
        <f t="shared" si="7"/>
        <v>190</v>
      </c>
      <c r="R15" s="85" t="s">
        <v>1453</v>
      </c>
      <c r="S15" s="79">
        <v>2</v>
      </c>
      <c r="T15" s="85" t="s">
        <v>1442</v>
      </c>
      <c r="U15" s="161">
        <v>95</v>
      </c>
    </row>
    <row r="16" spans="1:21">
      <c r="A16" s="197" t="s">
        <v>1592</v>
      </c>
      <c r="B16" s="197" t="s">
        <v>1692</v>
      </c>
      <c r="C16" s="97">
        <v>6</v>
      </c>
      <c r="D16" s="84" t="str">
        <f t="shared" si="0"/>
        <v>5740369821</v>
      </c>
      <c r="E16" s="55">
        <v>1</v>
      </c>
      <c r="F16" s="73" t="str">
        <f t="shared" ca="1" si="1"/>
        <v>5</v>
      </c>
      <c r="G16" s="74"/>
      <c r="H16" s="52" t="str">
        <f t="shared" si="2"/>
        <v>740369821</v>
      </c>
      <c r="I16" s="53" t="str">
        <f t="shared" si="3"/>
        <v>740369821</v>
      </c>
      <c r="J16" s="55">
        <v>2</v>
      </c>
      <c r="K16" s="142" t="str">
        <f t="shared" si="4"/>
        <v>74</v>
      </c>
      <c r="L16" s="74">
        <v>2</v>
      </c>
      <c r="M16" s="141"/>
      <c r="N16" s="72">
        <v>6</v>
      </c>
      <c r="O16" s="141">
        <f t="shared" ca="1" si="5"/>
        <v>5</v>
      </c>
      <c r="P16" s="141">
        <f t="shared" si="6"/>
        <v>74</v>
      </c>
      <c r="Q16" s="143">
        <f t="shared" si="7"/>
        <v>370</v>
      </c>
      <c r="R16" s="84" t="s">
        <v>1453</v>
      </c>
      <c r="S16" s="75">
        <v>5</v>
      </c>
      <c r="T16" s="84" t="s">
        <v>1442</v>
      </c>
      <c r="U16" s="160">
        <v>74</v>
      </c>
    </row>
    <row r="17" spans="1:21">
      <c r="A17" s="197" t="s">
        <v>1593</v>
      </c>
      <c r="B17" s="197" t="s">
        <v>1693</v>
      </c>
      <c r="C17" s="97">
        <v>7</v>
      </c>
      <c r="D17" s="84" t="str">
        <f t="shared" si="0"/>
        <v>8073692154</v>
      </c>
      <c r="E17" s="55">
        <v>1</v>
      </c>
      <c r="F17" s="73" t="str">
        <f t="shared" ca="1" si="1"/>
        <v>8</v>
      </c>
      <c r="G17" s="74"/>
      <c r="H17" s="52" t="str">
        <f t="shared" si="2"/>
        <v>073692154</v>
      </c>
      <c r="I17" s="53" t="str">
        <f t="shared" si="3"/>
        <v>736921540</v>
      </c>
      <c r="J17" s="55">
        <v>2</v>
      </c>
      <c r="K17" s="142" t="str">
        <f t="shared" si="4"/>
        <v>73</v>
      </c>
      <c r="L17" s="74">
        <v>5</v>
      </c>
      <c r="M17" s="141"/>
      <c r="N17" s="72">
        <v>7</v>
      </c>
      <c r="O17" s="141">
        <f t="shared" ca="1" si="5"/>
        <v>8</v>
      </c>
      <c r="P17" s="141">
        <f t="shared" si="6"/>
        <v>73</v>
      </c>
      <c r="Q17" s="143">
        <f t="shared" si="7"/>
        <v>584</v>
      </c>
      <c r="R17" s="84" t="s">
        <v>1453</v>
      </c>
      <c r="S17" s="75">
        <v>8</v>
      </c>
      <c r="T17" s="84" t="s">
        <v>1442</v>
      </c>
      <c r="U17" s="160">
        <v>73</v>
      </c>
    </row>
    <row r="18" spans="1:21">
      <c r="A18" s="197" t="s">
        <v>1594</v>
      </c>
      <c r="B18" s="197" t="s">
        <v>1694</v>
      </c>
      <c r="C18" s="97">
        <v>8</v>
      </c>
      <c r="D18" s="84" t="str">
        <f t="shared" si="0"/>
        <v>6851470932</v>
      </c>
      <c r="E18" s="55">
        <v>1</v>
      </c>
      <c r="F18" s="73" t="str">
        <f t="shared" ca="1" si="1"/>
        <v>6</v>
      </c>
      <c r="G18" s="74"/>
      <c r="H18" s="52" t="str">
        <f t="shared" si="2"/>
        <v>851470932</v>
      </c>
      <c r="I18" s="53" t="str">
        <f t="shared" si="3"/>
        <v>851470932</v>
      </c>
      <c r="J18" s="55">
        <v>2</v>
      </c>
      <c r="K18" s="142" t="str">
        <f t="shared" si="4"/>
        <v>85</v>
      </c>
      <c r="L18" s="74">
        <v>3</v>
      </c>
      <c r="M18" s="141"/>
      <c r="N18" s="72">
        <v>8</v>
      </c>
      <c r="O18" s="141">
        <f t="shared" ca="1" si="5"/>
        <v>6</v>
      </c>
      <c r="P18" s="141">
        <f t="shared" si="6"/>
        <v>85</v>
      </c>
      <c r="Q18" s="143">
        <f t="shared" si="7"/>
        <v>510</v>
      </c>
      <c r="R18" s="84" t="s">
        <v>1453</v>
      </c>
      <c r="S18" s="75">
        <v>6</v>
      </c>
      <c r="T18" s="84" t="s">
        <v>1442</v>
      </c>
      <c r="U18" s="160">
        <v>85</v>
      </c>
    </row>
    <row r="19" spans="1:21">
      <c r="A19" s="197" t="s">
        <v>1595</v>
      </c>
      <c r="B19" s="197" t="s">
        <v>1695</v>
      </c>
      <c r="C19" s="97">
        <v>9</v>
      </c>
      <c r="D19" s="84" t="str">
        <f t="shared" si="0"/>
        <v>9184703265</v>
      </c>
      <c r="E19" s="55">
        <v>1</v>
      </c>
      <c r="F19" s="73" t="str">
        <f t="shared" ca="1" si="1"/>
        <v>9</v>
      </c>
      <c r="G19" s="74"/>
      <c r="H19" s="52" t="str">
        <f t="shared" si="2"/>
        <v>184703265</v>
      </c>
      <c r="I19" s="53" t="str">
        <f t="shared" si="3"/>
        <v>184703265</v>
      </c>
      <c r="J19" s="55">
        <v>2</v>
      </c>
      <c r="K19" s="142" t="str">
        <f t="shared" si="4"/>
        <v>18</v>
      </c>
      <c r="L19" s="74">
        <v>9</v>
      </c>
      <c r="M19" s="141"/>
      <c r="N19" s="72">
        <v>9</v>
      </c>
      <c r="O19" s="141">
        <f t="shared" ca="1" si="5"/>
        <v>9</v>
      </c>
      <c r="P19" s="141">
        <f t="shared" si="6"/>
        <v>18</v>
      </c>
      <c r="Q19" s="143">
        <f t="shared" si="7"/>
        <v>162</v>
      </c>
      <c r="R19" s="84" t="s">
        <v>1453</v>
      </c>
      <c r="S19" s="75">
        <v>9</v>
      </c>
      <c r="T19" s="84" t="s">
        <v>1442</v>
      </c>
      <c r="U19" s="160">
        <v>18</v>
      </c>
    </row>
    <row r="20" spans="1:21">
      <c r="A20" s="197" t="s">
        <v>1596</v>
      </c>
      <c r="B20" s="197" t="s">
        <v>1696</v>
      </c>
      <c r="C20" s="97">
        <v>10</v>
      </c>
      <c r="D20" s="84" t="str">
        <f t="shared" si="0"/>
        <v>4639258710</v>
      </c>
      <c r="E20" s="55">
        <v>1</v>
      </c>
      <c r="F20" s="73" t="str">
        <f t="shared" ca="1" si="1"/>
        <v>4</v>
      </c>
      <c r="G20" s="74"/>
      <c r="H20" s="52" t="str">
        <f t="shared" si="2"/>
        <v>639258710</v>
      </c>
      <c r="I20" s="53" t="str">
        <f t="shared" si="3"/>
        <v>639258710</v>
      </c>
      <c r="J20" s="55">
        <v>2</v>
      </c>
      <c r="K20" s="142" t="str">
        <f t="shared" si="4"/>
        <v>63</v>
      </c>
      <c r="L20" s="74">
        <v>8</v>
      </c>
      <c r="M20" s="141"/>
      <c r="N20" s="72">
        <v>10</v>
      </c>
      <c r="O20" s="141">
        <f t="shared" ca="1" si="5"/>
        <v>4</v>
      </c>
      <c r="P20" s="141">
        <f t="shared" si="6"/>
        <v>63</v>
      </c>
      <c r="Q20" s="143">
        <f t="shared" si="7"/>
        <v>252</v>
      </c>
      <c r="R20" s="84" t="s">
        <v>1453</v>
      </c>
      <c r="S20" s="75">
        <v>4</v>
      </c>
      <c r="T20" s="84" t="s">
        <v>1442</v>
      </c>
      <c r="U20" s="160">
        <v>63</v>
      </c>
    </row>
    <row r="21" spans="1:21">
      <c r="A21" s="197" t="s">
        <v>1597</v>
      </c>
      <c r="B21" s="197" t="s">
        <v>1697</v>
      </c>
      <c r="C21" s="101">
        <v>11</v>
      </c>
      <c r="D21" s="83" t="str">
        <f t="shared" si="0"/>
        <v>2794158360</v>
      </c>
      <c r="E21" s="51">
        <v>1</v>
      </c>
      <c r="F21" s="67" t="str">
        <f t="shared" ca="1" si="1"/>
        <v>2</v>
      </c>
      <c r="G21" s="68"/>
      <c r="H21" s="49" t="str">
        <f t="shared" si="2"/>
        <v>794158360</v>
      </c>
      <c r="I21" s="48" t="str">
        <f t="shared" si="3"/>
        <v>794158360</v>
      </c>
      <c r="J21" s="51">
        <v>3</v>
      </c>
      <c r="K21" s="148" t="str">
        <f t="shared" si="4"/>
        <v>794</v>
      </c>
      <c r="L21" s="68">
        <v>7</v>
      </c>
      <c r="M21" s="147"/>
      <c r="N21" s="66">
        <v>11</v>
      </c>
      <c r="O21" s="147">
        <f t="shared" ca="1" si="5"/>
        <v>2</v>
      </c>
      <c r="P21" s="147">
        <f t="shared" si="6"/>
        <v>794</v>
      </c>
      <c r="Q21" s="149">
        <f t="shared" si="7"/>
        <v>1588</v>
      </c>
      <c r="R21" s="83" t="s">
        <v>1453</v>
      </c>
      <c r="S21" s="69">
        <v>2</v>
      </c>
      <c r="T21" s="83" t="s">
        <v>1442</v>
      </c>
      <c r="U21" s="162">
        <v>794</v>
      </c>
    </row>
    <row r="22" spans="1:21">
      <c r="A22" s="197" t="s">
        <v>1598</v>
      </c>
      <c r="B22" s="197" t="s">
        <v>1698</v>
      </c>
      <c r="C22" s="97">
        <v>12</v>
      </c>
      <c r="D22" s="84" t="str">
        <f t="shared" si="0"/>
        <v>9168304725</v>
      </c>
      <c r="E22" s="55">
        <v>1</v>
      </c>
      <c r="F22" s="73" t="str">
        <f t="shared" ca="1" si="1"/>
        <v>9</v>
      </c>
      <c r="G22" s="74"/>
      <c r="H22" s="52" t="str">
        <f t="shared" si="2"/>
        <v>168304725</v>
      </c>
      <c r="I22" s="53" t="str">
        <f t="shared" si="3"/>
        <v>168304725</v>
      </c>
      <c r="J22" s="55">
        <v>3</v>
      </c>
      <c r="K22" s="142" t="str">
        <f t="shared" si="4"/>
        <v>168</v>
      </c>
      <c r="L22" s="74">
        <v>6</v>
      </c>
      <c r="M22" s="141"/>
      <c r="N22" s="72">
        <v>12</v>
      </c>
      <c r="O22" s="141">
        <f t="shared" ca="1" si="5"/>
        <v>9</v>
      </c>
      <c r="P22" s="141">
        <f t="shared" si="6"/>
        <v>168</v>
      </c>
      <c r="Q22" s="143">
        <f t="shared" si="7"/>
        <v>1512</v>
      </c>
      <c r="R22" s="84" t="s">
        <v>1453</v>
      </c>
      <c r="S22" s="75">
        <v>9</v>
      </c>
      <c r="T22" s="84" t="s">
        <v>1442</v>
      </c>
      <c r="U22" s="160">
        <v>168</v>
      </c>
    </row>
    <row r="23" spans="1:21">
      <c r="A23" s="197" t="s">
        <v>1599</v>
      </c>
      <c r="B23" s="197" t="s">
        <v>1699</v>
      </c>
      <c r="C23" s="97">
        <v>13</v>
      </c>
      <c r="D23" s="84" t="str">
        <f t="shared" si="0"/>
        <v>4613859270</v>
      </c>
      <c r="E23" s="55">
        <v>1</v>
      </c>
      <c r="F23" s="73" t="str">
        <f t="shared" ca="1" si="1"/>
        <v>4</v>
      </c>
      <c r="G23" s="74"/>
      <c r="H23" s="52" t="str">
        <f t="shared" si="2"/>
        <v>613859270</v>
      </c>
      <c r="I23" s="53" t="str">
        <f t="shared" si="3"/>
        <v>613859270</v>
      </c>
      <c r="J23" s="55">
        <v>3</v>
      </c>
      <c r="K23" s="142" t="str">
        <f t="shared" si="4"/>
        <v>613</v>
      </c>
      <c r="L23" s="74">
        <v>2</v>
      </c>
      <c r="M23" s="141"/>
      <c r="N23" s="72">
        <v>13</v>
      </c>
      <c r="O23" s="141">
        <f t="shared" ca="1" si="5"/>
        <v>4</v>
      </c>
      <c r="P23" s="141">
        <f t="shared" si="6"/>
        <v>613</v>
      </c>
      <c r="Q23" s="143">
        <f t="shared" si="7"/>
        <v>2452</v>
      </c>
      <c r="R23" s="84" t="s">
        <v>1453</v>
      </c>
      <c r="S23" s="75">
        <v>4</v>
      </c>
      <c r="T23" s="84" t="s">
        <v>1442</v>
      </c>
      <c r="U23" s="160">
        <v>613</v>
      </c>
    </row>
    <row r="24" spans="1:21">
      <c r="A24" s="197" t="s">
        <v>1600</v>
      </c>
      <c r="B24" s="197" t="s">
        <v>1700</v>
      </c>
      <c r="C24" s="97">
        <v>14</v>
      </c>
      <c r="D24" s="84" t="str">
        <f t="shared" si="0"/>
        <v>5724960381</v>
      </c>
      <c r="E24" s="55">
        <v>1</v>
      </c>
      <c r="F24" s="73" t="str">
        <f t="shared" ca="1" si="1"/>
        <v>5</v>
      </c>
      <c r="G24" s="74"/>
      <c r="H24" s="52" t="str">
        <f t="shared" si="2"/>
        <v>724960381</v>
      </c>
      <c r="I24" s="53" t="str">
        <f t="shared" si="3"/>
        <v>724960381</v>
      </c>
      <c r="J24" s="55">
        <v>3</v>
      </c>
      <c r="K24" s="142" t="str">
        <f t="shared" si="4"/>
        <v>724</v>
      </c>
      <c r="L24" s="74">
        <v>5</v>
      </c>
      <c r="M24" s="141"/>
      <c r="N24" s="72">
        <v>14</v>
      </c>
      <c r="O24" s="141">
        <f t="shared" ca="1" si="5"/>
        <v>5</v>
      </c>
      <c r="P24" s="141">
        <f t="shared" si="6"/>
        <v>724</v>
      </c>
      <c r="Q24" s="143">
        <f t="shared" si="7"/>
        <v>3620</v>
      </c>
      <c r="R24" s="84" t="s">
        <v>1453</v>
      </c>
      <c r="S24" s="75">
        <v>5</v>
      </c>
      <c r="T24" s="84" t="s">
        <v>1442</v>
      </c>
      <c r="U24" s="160">
        <v>724</v>
      </c>
    </row>
    <row r="25" spans="1:21">
      <c r="A25" s="197" t="s">
        <v>1601</v>
      </c>
      <c r="B25" s="197" t="s">
        <v>1701</v>
      </c>
      <c r="C25" s="99">
        <v>15</v>
      </c>
      <c r="D25" s="85" t="str">
        <f t="shared" si="0"/>
        <v>7946182503</v>
      </c>
      <c r="E25" s="59">
        <v>1</v>
      </c>
      <c r="F25" s="77" t="str">
        <f t="shared" ca="1" si="1"/>
        <v>7</v>
      </c>
      <c r="G25" s="78"/>
      <c r="H25" s="56" t="str">
        <f t="shared" si="2"/>
        <v>946182503</v>
      </c>
      <c r="I25" s="57" t="str">
        <f t="shared" si="3"/>
        <v>946182503</v>
      </c>
      <c r="J25" s="59">
        <v>3</v>
      </c>
      <c r="K25" s="145" t="str">
        <f t="shared" si="4"/>
        <v>946</v>
      </c>
      <c r="L25" s="78">
        <v>3</v>
      </c>
      <c r="M25" s="144"/>
      <c r="N25" s="76">
        <v>15</v>
      </c>
      <c r="O25" s="144">
        <f t="shared" ca="1" si="5"/>
        <v>7</v>
      </c>
      <c r="P25" s="144">
        <f t="shared" si="6"/>
        <v>946</v>
      </c>
      <c r="Q25" s="146">
        <f t="shared" si="7"/>
        <v>6622</v>
      </c>
      <c r="R25" s="85" t="s">
        <v>1453</v>
      </c>
      <c r="S25" s="79">
        <v>7</v>
      </c>
      <c r="T25" s="85" t="s">
        <v>1442</v>
      </c>
      <c r="U25" s="161">
        <v>946</v>
      </c>
    </row>
    <row r="26" spans="1:21">
      <c r="A26" s="197" t="s">
        <v>1602</v>
      </c>
      <c r="B26" s="197" t="s">
        <v>1702</v>
      </c>
      <c r="C26" s="97">
        <v>16</v>
      </c>
      <c r="D26" s="84" t="str">
        <f t="shared" si="0"/>
        <v>8057293614</v>
      </c>
      <c r="E26" s="55">
        <v>1</v>
      </c>
      <c r="F26" s="73" t="str">
        <f t="shared" ca="1" si="1"/>
        <v>8</v>
      </c>
      <c r="G26" s="74"/>
      <c r="H26" s="52" t="str">
        <f t="shared" si="2"/>
        <v>057293614</v>
      </c>
      <c r="I26" s="53" t="str">
        <f t="shared" si="3"/>
        <v>572936140</v>
      </c>
      <c r="J26" s="55">
        <v>3</v>
      </c>
      <c r="K26" s="142" t="str">
        <f t="shared" si="4"/>
        <v>572</v>
      </c>
      <c r="L26" s="74">
        <v>4</v>
      </c>
      <c r="M26" s="141"/>
      <c r="N26" s="72">
        <v>16</v>
      </c>
      <c r="O26" s="141">
        <f t="shared" ca="1" si="5"/>
        <v>8</v>
      </c>
      <c r="P26" s="141">
        <f t="shared" si="6"/>
        <v>572</v>
      </c>
      <c r="Q26" s="143">
        <f t="shared" si="7"/>
        <v>4576</v>
      </c>
      <c r="R26" s="84" t="s">
        <v>1453</v>
      </c>
      <c r="S26" s="75">
        <v>8</v>
      </c>
      <c r="T26" s="84" t="s">
        <v>1442</v>
      </c>
      <c r="U26" s="160">
        <v>572</v>
      </c>
    </row>
    <row r="27" spans="1:21">
      <c r="A27" s="197" t="s">
        <v>1603</v>
      </c>
      <c r="B27" s="197" t="s">
        <v>1703</v>
      </c>
      <c r="C27" s="97">
        <v>17</v>
      </c>
      <c r="D27" s="84" t="str">
        <f t="shared" si="0"/>
        <v>1380526947</v>
      </c>
      <c r="E27" s="55">
        <v>1</v>
      </c>
      <c r="F27" s="73">
        <f t="shared" ca="1" si="1"/>
        <v>4</v>
      </c>
      <c r="G27" s="74"/>
      <c r="H27" s="52" t="str">
        <f t="shared" si="2"/>
        <v>380526947</v>
      </c>
      <c r="I27" s="53" t="str">
        <f t="shared" si="3"/>
        <v>380526947</v>
      </c>
      <c r="J27" s="55">
        <v>3</v>
      </c>
      <c r="K27" s="142" t="str">
        <f t="shared" si="4"/>
        <v>380</v>
      </c>
      <c r="L27" s="74">
        <v>9</v>
      </c>
      <c r="M27" s="141"/>
      <c r="N27" s="72">
        <v>17</v>
      </c>
      <c r="O27" s="141">
        <f t="shared" ca="1" si="5"/>
        <v>4</v>
      </c>
      <c r="P27" s="141">
        <f t="shared" si="6"/>
        <v>380</v>
      </c>
      <c r="Q27" s="143">
        <f t="shared" si="7"/>
        <v>1900</v>
      </c>
      <c r="R27" s="84" t="s">
        <v>1453</v>
      </c>
      <c r="S27" s="75">
        <v>5</v>
      </c>
      <c r="T27" s="84" t="s">
        <v>1442</v>
      </c>
      <c r="U27" s="160">
        <v>380</v>
      </c>
    </row>
    <row r="28" spans="1:21">
      <c r="A28" s="197" t="s">
        <v>1604</v>
      </c>
      <c r="B28" s="197" t="s">
        <v>1704</v>
      </c>
      <c r="C28" s="97">
        <v>18</v>
      </c>
      <c r="D28" s="84" t="str">
        <f t="shared" si="0"/>
        <v>3502748169</v>
      </c>
      <c r="E28" s="55">
        <v>1</v>
      </c>
      <c r="F28" s="73" t="str">
        <f t="shared" ca="1" si="1"/>
        <v>3</v>
      </c>
      <c r="G28" s="74"/>
      <c r="H28" s="52" t="str">
        <f t="shared" si="2"/>
        <v>502748169</v>
      </c>
      <c r="I28" s="53" t="str">
        <f t="shared" si="3"/>
        <v>502748169</v>
      </c>
      <c r="J28" s="55">
        <v>3</v>
      </c>
      <c r="K28" s="142" t="str">
        <f t="shared" si="4"/>
        <v>502</v>
      </c>
      <c r="L28" s="74">
        <v>8</v>
      </c>
      <c r="M28" s="141"/>
      <c r="N28" s="72">
        <v>18</v>
      </c>
      <c r="O28" s="141">
        <f t="shared" ca="1" si="5"/>
        <v>3</v>
      </c>
      <c r="P28" s="141">
        <f t="shared" si="6"/>
        <v>502</v>
      </c>
      <c r="Q28" s="143">
        <f t="shared" si="7"/>
        <v>1506</v>
      </c>
      <c r="R28" s="84" t="s">
        <v>1453</v>
      </c>
      <c r="S28" s="75">
        <v>3</v>
      </c>
      <c r="T28" s="84" t="s">
        <v>1442</v>
      </c>
      <c r="U28" s="160">
        <v>502</v>
      </c>
    </row>
    <row r="29" spans="1:21">
      <c r="A29" s="197" t="s">
        <v>1605</v>
      </c>
      <c r="B29" s="197" t="s">
        <v>1705</v>
      </c>
      <c r="C29" s="97">
        <v>19</v>
      </c>
      <c r="D29" s="84" t="str">
        <f t="shared" si="0"/>
        <v>6835071492</v>
      </c>
      <c r="E29" s="55">
        <v>1</v>
      </c>
      <c r="F29" s="73" t="str">
        <f t="shared" ca="1" si="1"/>
        <v>6</v>
      </c>
      <c r="G29" s="74"/>
      <c r="H29" s="52" t="str">
        <f t="shared" si="2"/>
        <v>835071492</v>
      </c>
      <c r="I29" s="53" t="str">
        <f t="shared" si="3"/>
        <v>835071492</v>
      </c>
      <c r="J29" s="55">
        <v>3</v>
      </c>
      <c r="K29" s="142" t="str">
        <f t="shared" si="4"/>
        <v>835</v>
      </c>
      <c r="L29" s="74">
        <v>6</v>
      </c>
      <c r="M29" s="141"/>
      <c r="N29" s="72">
        <v>19</v>
      </c>
      <c r="O29" s="141">
        <f t="shared" ca="1" si="5"/>
        <v>6</v>
      </c>
      <c r="P29" s="141">
        <f t="shared" si="6"/>
        <v>835</v>
      </c>
      <c r="Q29" s="143">
        <f t="shared" si="7"/>
        <v>5010</v>
      </c>
      <c r="R29" s="84" t="s">
        <v>1453</v>
      </c>
      <c r="S29" s="75">
        <v>6</v>
      </c>
      <c r="T29" s="84" t="s">
        <v>1442</v>
      </c>
      <c r="U29" s="160">
        <v>835</v>
      </c>
    </row>
    <row r="30" spans="1:21">
      <c r="A30" s="197" t="s">
        <v>1606</v>
      </c>
      <c r="B30" s="197" t="s">
        <v>1706</v>
      </c>
      <c r="C30" s="97">
        <v>20</v>
      </c>
      <c r="D30" s="84" t="str">
        <f t="shared" si="0"/>
        <v>2491637058</v>
      </c>
      <c r="E30" s="55">
        <v>1</v>
      </c>
      <c r="F30" s="73" t="str">
        <f t="shared" ca="1" si="1"/>
        <v>2</v>
      </c>
      <c r="G30" s="74"/>
      <c r="H30" s="52" t="str">
        <f t="shared" si="2"/>
        <v>491637058</v>
      </c>
      <c r="I30" s="53" t="str">
        <f t="shared" si="3"/>
        <v>491637058</v>
      </c>
      <c r="J30" s="55">
        <v>3</v>
      </c>
      <c r="K30" s="142" t="str">
        <f t="shared" si="4"/>
        <v>491</v>
      </c>
      <c r="L30" s="74">
        <v>7</v>
      </c>
      <c r="M30" s="141"/>
      <c r="N30" s="72">
        <v>20</v>
      </c>
      <c r="O30" s="141">
        <f t="shared" ca="1" si="5"/>
        <v>2</v>
      </c>
      <c r="P30" s="141">
        <f t="shared" si="6"/>
        <v>491</v>
      </c>
      <c r="Q30" s="143">
        <f t="shared" si="7"/>
        <v>982</v>
      </c>
      <c r="R30" s="84" t="s">
        <v>1453</v>
      </c>
      <c r="S30" s="75">
        <v>2</v>
      </c>
      <c r="T30" s="84" t="s">
        <v>1442</v>
      </c>
      <c r="U30" s="160">
        <v>491</v>
      </c>
    </row>
    <row r="31" spans="1:21">
      <c r="A31" s="197" t="s">
        <v>1607</v>
      </c>
      <c r="B31" s="197" t="s">
        <v>1707</v>
      </c>
      <c r="C31" s="101">
        <v>21</v>
      </c>
      <c r="D31" s="83" t="str">
        <f t="shared" si="0"/>
        <v>6234518970</v>
      </c>
      <c r="E31" s="51">
        <v>2</v>
      </c>
      <c r="F31" s="67" t="str">
        <f t="shared" ca="1" si="1"/>
        <v>62</v>
      </c>
      <c r="G31" s="68"/>
      <c r="H31" s="49" t="str">
        <f t="shared" si="2"/>
        <v>34518970</v>
      </c>
      <c r="I31" s="48" t="str">
        <f t="shared" si="3"/>
        <v>34518970</v>
      </c>
      <c r="J31" s="51">
        <v>2</v>
      </c>
      <c r="K31" s="148" t="str">
        <f t="shared" si="4"/>
        <v>34</v>
      </c>
      <c r="L31" s="68">
        <v>2</v>
      </c>
      <c r="M31" s="147"/>
      <c r="N31" s="66">
        <v>21</v>
      </c>
      <c r="O31" s="147">
        <f t="shared" ca="1" si="5"/>
        <v>62</v>
      </c>
      <c r="P31" s="147">
        <f t="shared" si="6"/>
        <v>34</v>
      </c>
      <c r="Q31" s="149">
        <f t="shared" si="7"/>
        <v>2108</v>
      </c>
      <c r="R31" s="83" t="s">
        <v>1453</v>
      </c>
      <c r="S31" s="69">
        <v>62</v>
      </c>
      <c r="T31" s="83" t="s">
        <v>1442</v>
      </c>
      <c r="U31" s="162">
        <v>34</v>
      </c>
    </row>
    <row r="32" spans="1:21">
      <c r="A32" s="197" t="s">
        <v>1608</v>
      </c>
      <c r="B32" s="197" t="s">
        <v>1708</v>
      </c>
      <c r="C32" s="97">
        <v>22</v>
      </c>
      <c r="D32" s="84" t="str">
        <f t="shared" si="0"/>
        <v>8456730192</v>
      </c>
      <c r="E32" s="55">
        <v>2</v>
      </c>
      <c r="F32" s="73" t="str">
        <f t="shared" ca="1" si="1"/>
        <v>84</v>
      </c>
      <c r="G32" s="74"/>
      <c r="H32" s="52" t="str">
        <f t="shared" si="2"/>
        <v>56730192</v>
      </c>
      <c r="I32" s="53" t="str">
        <f t="shared" si="3"/>
        <v>56730192</v>
      </c>
      <c r="J32" s="55">
        <v>2</v>
      </c>
      <c r="K32" s="142" t="str">
        <f t="shared" si="4"/>
        <v>56</v>
      </c>
      <c r="L32" s="74">
        <v>5</v>
      </c>
      <c r="M32" s="141"/>
      <c r="N32" s="72">
        <v>22</v>
      </c>
      <c r="O32" s="141">
        <f t="shared" ca="1" si="5"/>
        <v>84</v>
      </c>
      <c r="P32" s="141">
        <f t="shared" si="6"/>
        <v>56</v>
      </c>
      <c r="Q32" s="143">
        <f t="shared" si="7"/>
        <v>4704</v>
      </c>
      <c r="R32" s="84" t="s">
        <v>1453</v>
      </c>
      <c r="S32" s="75">
        <v>84</v>
      </c>
      <c r="T32" s="84" t="s">
        <v>1442</v>
      </c>
      <c r="U32" s="160">
        <v>56</v>
      </c>
    </row>
    <row r="33" spans="1:21">
      <c r="A33" s="197" t="s">
        <v>1609</v>
      </c>
      <c r="B33" s="197" t="s">
        <v>1709</v>
      </c>
      <c r="C33" s="97">
        <v>23</v>
      </c>
      <c r="D33" s="84" t="str">
        <f t="shared" si="0"/>
        <v>2890174536</v>
      </c>
      <c r="E33" s="55">
        <v>2</v>
      </c>
      <c r="F33" s="73" t="str">
        <f t="shared" ca="1" si="1"/>
        <v>28</v>
      </c>
      <c r="G33" s="74"/>
      <c r="H33" s="52" t="str">
        <f t="shared" si="2"/>
        <v>90174536</v>
      </c>
      <c r="I33" s="53" t="str">
        <f t="shared" si="3"/>
        <v>90174536</v>
      </c>
      <c r="J33" s="55">
        <v>2</v>
      </c>
      <c r="K33" s="142" t="str">
        <f t="shared" si="4"/>
        <v>90</v>
      </c>
      <c r="L33" s="74">
        <v>3</v>
      </c>
      <c r="M33" s="141"/>
      <c r="N33" s="72">
        <v>23</v>
      </c>
      <c r="O33" s="141">
        <f t="shared" ca="1" si="5"/>
        <v>28</v>
      </c>
      <c r="P33" s="141">
        <f t="shared" si="6"/>
        <v>90</v>
      </c>
      <c r="Q33" s="143">
        <f t="shared" si="7"/>
        <v>2520</v>
      </c>
      <c r="R33" s="84" t="s">
        <v>1453</v>
      </c>
      <c r="S33" s="75">
        <v>28</v>
      </c>
      <c r="T33" s="84" t="s">
        <v>1442</v>
      </c>
      <c r="U33" s="160">
        <v>90</v>
      </c>
    </row>
    <row r="34" spans="1:21">
      <c r="A34" s="197" t="s">
        <v>1610</v>
      </c>
      <c r="B34" s="197" t="s">
        <v>1710</v>
      </c>
      <c r="C34" s="97">
        <v>24</v>
      </c>
      <c r="D34" s="84" t="str">
        <f t="shared" si="0"/>
        <v>3901285647</v>
      </c>
      <c r="E34" s="55">
        <v>2</v>
      </c>
      <c r="F34" s="73" t="str">
        <f t="shared" ca="1" si="1"/>
        <v>39</v>
      </c>
      <c r="G34" s="74"/>
      <c r="H34" s="52" t="str">
        <f t="shared" si="2"/>
        <v>01285647</v>
      </c>
      <c r="I34" s="53" t="str">
        <f t="shared" si="3"/>
        <v>12856470</v>
      </c>
      <c r="J34" s="55">
        <v>2</v>
      </c>
      <c r="K34" s="142" t="str">
        <f t="shared" si="4"/>
        <v>12</v>
      </c>
      <c r="L34" s="74">
        <v>4</v>
      </c>
      <c r="M34" s="141"/>
      <c r="N34" s="72">
        <v>24</v>
      </c>
      <c r="O34" s="141">
        <f t="shared" ca="1" si="5"/>
        <v>39</v>
      </c>
      <c r="P34" s="141">
        <f t="shared" si="6"/>
        <v>12</v>
      </c>
      <c r="Q34" s="143">
        <f t="shared" si="7"/>
        <v>468</v>
      </c>
      <c r="R34" s="84" t="s">
        <v>1453</v>
      </c>
      <c r="S34" s="75">
        <v>39</v>
      </c>
      <c r="T34" s="84" t="s">
        <v>1442</v>
      </c>
      <c r="U34" s="160">
        <v>12</v>
      </c>
    </row>
    <row r="35" spans="1:21">
      <c r="A35" s="197" t="s">
        <v>1611</v>
      </c>
      <c r="B35" s="197" t="s">
        <v>1711</v>
      </c>
      <c r="C35" s="99">
        <v>25</v>
      </c>
      <c r="D35" s="85" t="str">
        <f t="shared" si="0"/>
        <v>6789523140</v>
      </c>
      <c r="E35" s="59">
        <v>2</v>
      </c>
      <c r="F35" s="77" t="str">
        <f t="shared" ca="1" si="1"/>
        <v>67</v>
      </c>
      <c r="G35" s="78"/>
      <c r="H35" s="56" t="str">
        <f t="shared" si="2"/>
        <v>89523140</v>
      </c>
      <c r="I35" s="57" t="str">
        <f t="shared" si="3"/>
        <v>89523140</v>
      </c>
      <c r="J35" s="59">
        <v>2</v>
      </c>
      <c r="K35" s="145" t="str">
        <f t="shared" si="4"/>
        <v>89</v>
      </c>
      <c r="L35" s="78">
        <v>9</v>
      </c>
      <c r="M35" s="144"/>
      <c r="N35" s="76">
        <v>25</v>
      </c>
      <c r="O35" s="144">
        <f t="shared" ca="1" si="5"/>
        <v>67</v>
      </c>
      <c r="P35" s="144">
        <f t="shared" si="6"/>
        <v>89</v>
      </c>
      <c r="Q35" s="146">
        <f t="shared" si="7"/>
        <v>5963</v>
      </c>
      <c r="R35" s="85" t="s">
        <v>1453</v>
      </c>
      <c r="S35" s="79">
        <v>67</v>
      </c>
      <c r="T35" s="85" t="s">
        <v>1442</v>
      </c>
      <c r="U35" s="161">
        <v>89</v>
      </c>
    </row>
    <row r="36" spans="1:21">
      <c r="A36" s="197" t="s">
        <v>1612</v>
      </c>
      <c r="B36" s="197" t="s">
        <v>1712</v>
      </c>
      <c r="C36" s="97">
        <v>26</v>
      </c>
      <c r="D36" s="84" t="str">
        <f t="shared" si="0"/>
        <v>4012396758</v>
      </c>
      <c r="E36" s="55">
        <v>2</v>
      </c>
      <c r="F36" s="73" t="str">
        <f t="shared" ca="1" si="1"/>
        <v>40</v>
      </c>
      <c r="G36" s="74"/>
      <c r="H36" s="52" t="str">
        <f t="shared" si="2"/>
        <v>12396758</v>
      </c>
      <c r="I36" s="53" t="str">
        <f t="shared" si="3"/>
        <v>12396758</v>
      </c>
      <c r="J36" s="55">
        <v>2</v>
      </c>
      <c r="K36" s="142" t="str">
        <f t="shared" si="4"/>
        <v>12</v>
      </c>
      <c r="L36" s="74">
        <v>6</v>
      </c>
      <c r="M36" s="141"/>
      <c r="N36" s="72">
        <v>26</v>
      </c>
      <c r="O36" s="141">
        <f t="shared" ca="1" si="5"/>
        <v>40</v>
      </c>
      <c r="P36" s="141">
        <f t="shared" si="6"/>
        <v>12</v>
      </c>
      <c r="Q36" s="143">
        <f t="shared" si="7"/>
        <v>480</v>
      </c>
      <c r="R36" s="84" t="s">
        <v>1453</v>
      </c>
      <c r="S36" s="75">
        <v>40</v>
      </c>
      <c r="T36" s="84" t="s">
        <v>1442</v>
      </c>
      <c r="U36" s="160">
        <v>12</v>
      </c>
    </row>
    <row r="37" spans="1:21">
      <c r="A37" s="197" t="s">
        <v>1613</v>
      </c>
      <c r="B37" s="197" t="s">
        <v>1713</v>
      </c>
      <c r="C37" s="97">
        <v>27</v>
      </c>
      <c r="D37" s="84" t="str">
        <f t="shared" si="0"/>
        <v>5123407869</v>
      </c>
      <c r="E37" s="55">
        <v>2</v>
      </c>
      <c r="F37" s="73" t="str">
        <f t="shared" ca="1" si="1"/>
        <v>51</v>
      </c>
      <c r="G37" s="74"/>
      <c r="H37" s="52" t="str">
        <f t="shared" si="2"/>
        <v>23407869</v>
      </c>
      <c r="I37" s="53" t="str">
        <f t="shared" si="3"/>
        <v>23407869</v>
      </c>
      <c r="J37" s="55">
        <v>2</v>
      </c>
      <c r="K37" s="142" t="str">
        <f t="shared" si="4"/>
        <v>23</v>
      </c>
      <c r="L37" s="74">
        <v>7</v>
      </c>
      <c r="M37" s="141"/>
      <c r="N37" s="72">
        <v>27</v>
      </c>
      <c r="O37" s="141">
        <f t="shared" ca="1" si="5"/>
        <v>51</v>
      </c>
      <c r="P37" s="141">
        <f t="shared" si="6"/>
        <v>23</v>
      </c>
      <c r="Q37" s="143">
        <f t="shared" si="7"/>
        <v>1173</v>
      </c>
      <c r="R37" s="84" t="s">
        <v>1453</v>
      </c>
      <c r="S37" s="75">
        <v>51</v>
      </c>
      <c r="T37" s="84" t="s">
        <v>1442</v>
      </c>
      <c r="U37" s="160">
        <v>23</v>
      </c>
    </row>
    <row r="38" spans="1:21">
      <c r="A38" s="197" t="s">
        <v>1614</v>
      </c>
      <c r="B38" s="197" t="s">
        <v>1714</v>
      </c>
      <c r="C38" s="97">
        <v>28</v>
      </c>
      <c r="D38" s="84" t="str">
        <f t="shared" si="0"/>
        <v>1789063425</v>
      </c>
      <c r="E38" s="55">
        <v>2</v>
      </c>
      <c r="F38" s="73" t="str">
        <f t="shared" ca="1" si="1"/>
        <v>17</v>
      </c>
      <c r="G38" s="74"/>
      <c r="H38" s="52" t="str">
        <f t="shared" si="2"/>
        <v>89063425</v>
      </c>
      <c r="I38" s="53" t="str">
        <f t="shared" si="3"/>
        <v>89063425</v>
      </c>
      <c r="J38" s="55">
        <v>2</v>
      </c>
      <c r="K38" s="142" t="str">
        <f t="shared" si="4"/>
        <v>89</v>
      </c>
      <c r="L38" s="74">
        <v>2</v>
      </c>
      <c r="M38" s="141"/>
      <c r="N38" s="72">
        <v>28</v>
      </c>
      <c r="O38" s="141">
        <f t="shared" ca="1" si="5"/>
        <v>17</v>
      </c>
      <c r="P38" s="141">
        <f t="shared" si="6"/>
        <v>89</v>
      </c>
      <c r="Q38" s="143">
        <f t="shared" si="7"/>
        <v>1513</v>
      </c>
      <c r="R38" s="84" t="s">
        <v>1453</v>
      </c>
      <c r="S38" s="75">
        <v>17</v>
      </c>
      <c r="T38" s="84" t="s">
        <v>1442</v>
      </c>
      <c r="U38" s="160">
        <v>89</v>
      </c>
    </row>
    <row r="39" spans="1:21">
      <c r="A39" s="197" t="s">
        <v>1615</v>
      </c>
      <c r="B39" s="197" t="s">
        <v>1715</v>
      </c>
      <c r="C39" s="97">
        <v>29</v>
      </c>
      <c r="D39" s="84" t="str">
        <f t="shared" si="0"/>
        <v>7345629081</v>
      </c>
      <c r="E39" s="55">
        <v>2</v>
      </c>
      <c r="F39" s="73" t="str">
        <f t="shared" ca="1" si="1"/>
        <v>73</v>
      </c>
      <c r="G39" s="74"/>
      <c r="H39" s="52" t="str">
        <f t="shared" si="2"/>
        <v>45629081</v>
      </c>
      <c r="I39" s="53" t="str">
        <f t="shared" si="3"/>
        <v>45629081</v>
      </c>
      <c r="J39" s="55">
        <v>2</v>
      </c>
      <c r="K39" s="142" t="str">
        <f t="shared" si="4"/>
        <v>45</v>
      </c>
      <c r="L39" s="74">
        <v>5</v>
      </c>
      <c r="M39" s="141"/>
      <c r="N39" s="72">
        <v>29</v>
      </c>
      <c r="O39" s="141">
        <f t="shared" ca="1" si="5"/>
        <v>73</v>
      </c>
      <c r="P39" s="141">
        <f t="shared" si="6"/>
        <v>45</v>
      </c>
      <c r="Q39" s="143">
        <f t="shared" si="7"/>
        <v>3285</v>
      </c>
      <c r="R39" s="84" t="s">
        <v>1453</v>
      </c>
      <c r="S39" s="75">
        <v>73</v>
      </c>
      <c r="T39" s="84" t="s">
        <v>1442</v>
      </c>
      <c r="U39" s="160">
        <v>45</v>
      </c>
    </row>
    <row r="40" spans="1:21">
      <c r="A40" s="197" t="s">
        <v>1616</v>
      </c>
      <c r="B40" s="197" t="s">
        <v>1716</v>
      </c>
      <c r="C40" s="97">
        <v>30</v>
      </c>
      <c r="D40" s="84" t="str">
        <f t="shared" si="0"/>
        <v>9567841203</v>
      </c>
      <c r="E40" s="55">
        <v>2</v>
      </c>
      <c r="F40" s="73" t="str">
        <f t="shared" ca="1" si="1"/>
        <v>95</v>
      </c>
      <c r="G40" s="74"/>
      <c r="H40" s="52" t="str">
        <f t="shared" si="2"/>
        <v>67841203</v>
      </c>
      <c r="I40" s="53" t="str">
        <f t="shared" si="3"/>
        <v>67841203</v>
      </c>
      <c r="J40" s="55">
        <v>2</v>
      </c>
      <c r="K40" s="142" t="str">
        <f t="shared" si="4"/>
        <v>67</v>
      </c>
      <c r="L40" s="74">
        <v>8</v>
      </c>
      <c r="M40" s="141"/>
      <c r="N40" s="72">
        <v>30</v>
      </c>
      <c r="O40" s="141">
        <f t="shared" ca="1" si="5"/>
        <v>95</v>
      </c>
      <c r="P40" s="141">
        <f t="shared" si="6"/>
        <v>67</v>
      </c>
      <c r="Q40" s="143">
        <f t="shared" si="7"/>
        <v>6365</v>
      </c>
      <c r="R40" s="84" t="s">
        <v>1453</v>
      </c>
      <c r="S40" s="75">
        <v>95</v>
      </c>
      <c r="T40" s="84" t="s">
        <v>1442</v>
      </c>
      <c r="U40" s="160">
        <v>67</v>
      </c>
    </row>
    <row r="41" spans="1:21">
      <c r="A41" s="197" t="s">
        <v>1617</v>
      </c>
      <c r="B41" s="197" t="s">
        <v>1717</v>
      </c>
      <c r="C41" s="101">
        <v>31</v>
      </c>
      <c r="D41" s="83" t="str">
        <f t="shared" si="0"/>
        <v>4682139750</v>
      </c>
      <c r="E41" s="51">
        <v>2</v>
      </c>
      <c r="F41" s="67" t="str">
        <f t="shared" ca="1" si="1"/>
        <v>46</v>
      </c>
      <c r="G41" s="68"/>
      <c r="H41" s="49" t="str">
        <f t="shared" si="2"/>
        <v>82139750</v>
      </c>
      <c r="I41" s="48" t="str">
        <f t="shared" si="3"/>
        <v>82139750</v>
      </c>
      <c r="J41" s="51">
        <v>3</v>
      </c>
      <c r="K41" s="148" t="str">
        <f t="shared" si="4"/>
        <v>821</v>
      </c>
      <c r="L41" s="68">
        <v>4</v>
      </c>
      <c r="M41" s="147"/>
      <c r="N41" s="66">
        <v>31</v>
      </c>
      <c r="O41" s="147">
        <f t="shared" ca="1" si="5"/>
        <v>46</v>
      </c>
      <c r="P41" s="147">
        <f t="shared" si="6"/>
        <v>821</v>
      </c>
      <c r="Q41" s="149">
        <f t="shared" si="7"/>
        <v>37766</v>
      </c>
      <c r="R41" s="83" t="s">
        <v>1453</v>
      </c>
      <c r="S41" s="69">
        <v>46</v>
      </c>
      <c r="T41" s="83" t="s">
        <v>1442</v>
      </c>
      <c r="U41" s="162">
        <v>821</v>
      </c>
    </row>
    <row r="42" spans="1:21">
      <c r="A42" s="197" t="s">
        <v>1618</v>
      </c>
      <c r="B42" s="197" t="s">
        <v>1718</v>
      </c>
      <c r="C42" s="97">
        <v>32</v>
      </c>
      <c r="D42" s="84" t="str">
        <f t="shared" si="0"/>
        <v>3791546208</v>
      </c>
      <c r="E42" s="55">
        <v>2</v>
      </c>
      <c r="F42" s="73" t="str">
        <f t="shared" ca="1" si="1"/>
        <v>37</v>
      </c>
      <c r="G42" s="74"/>
      <c r="H42" s="52" t="str">
        <f t="shared" si="2"/>
        <v>91546208</v>
      </c>
      <c r="I42" s="53" t="str">
        <f t="shared" si="3"/>
        <v>91546208</v>
      </c>
      <c r="J42" s="55">
        <v>3</v>
      </c>
      <c r="K42" s="142" t="str">
        <f t="shared" si="4"/>
        <v>915</v>
      </c>
      <c r="L42" s="74">
        <v>3</v>
      </c>
      <c r="M42" s="141"/>
      <c r="N42" s="72">
        <v>32</v>
      </c>
      <c r="O42" s="141">
        <f t="shared" ca="1" si="5"/>
        <v>37</v>
      </c>
      <c r="P42" s="141">
        <f t="shared" si="6"/>
        <v>915</v>
      </c>
      <c r="Q42" s="143">
        <f t="shared" si="7"/>
        <v>33855</v>
      </c>
      <c r="R42" s="84" t="s">
        <v>1453</v>
      </c>
      <c r="S42" s="75">
        <v>37</v>
      </c>
      <c r="T42" s="84" t="s">
        <v>1442</v>
      </c>
      <c r="U42" s="160">
        <v>915</v>
      </c>
    </row>
    <row r="43" spans="1:21">
      <c r="A43" s="197" t="s">
        <v>1619</v>
      </c>
      <c r="B43" s="197" t="s">
        <v>1719</v>
      </c>
      <c r="C43" s="97">
        <v>33</v>
      </c>
      <c r="D43" s="84" t="str">
        <f t="shared" si="0"/>
        <v>1579324086</v>
      </c>
      <c r="E43" s="55">
        <v>2</v>
      </c>
      <c r="F43" s="73" t="str">
        <f t="shared" ca="1" si="1"/>
        <v>15</v>
      </c>
      <c r="G43" s="74"/>
      <c r="H43" s="52" t="str">
        <f t="shared" si="2"/>
        <v>79324086</v>
      </c>
      <c r="I43" s="53" t="str">
        <f t="shared" si="3"/>
        <v>79324086</v>
      </c>
      <c r="J43" s="55">
        <v>3</v>
      </c>
      <c r="K43" s="142" t="str">
        <f t="shared" si="4"/>
        <v>793</v>
      </c>
      <c r="L43" s="74">
        <v>6</v>
      </c>
      <c r="M43" s="141"/>
      <c r="N43" s="72">
        <v>33</v>
      </c>
      <c r="O43" s="141">
        <f t="shared" ca="1" si="5"/>
        <v>15</v>
      </c>
      <c r="P43" s="141">
        <f t="shared" si="6"/>
        <v>793</v>
      </c>
      <c r="Q43" s="143">
        <f t="shared" si="7"/>
        <v>11895</v>
      </c>
      <c r="R43" s="84" t="s">
        <v>1453</v>
      </c>
      <c r="S43" s="75">
        <v>15</v>
      </c>
      <c r="T43" s="84" t="s">
        <v>1442</v>
      </c>
      <c r="U43" s="160">
        <v>793</v>
      </c>
    </row>
    <row r="44" spans="1:21">
      <c r="A44" s="197" t="s">
        <v>1620</v>
      </c>
      <c r="B44" s="197" t="s">
        <v>1720</v>
      </c>
      <c r="C44" s="97">
        <v>34</v>
      </c>
      <c r="D44" s="84" t="str">
        <f t="shared" si="0"/>
        <v>5913768420</v>
      </c>
      <c r="E44" s="55">
        <v>2</v>
      </c>
      <c r="F44" s="73" t="str">
        <f t="shared" ca="1" si="1"/>
        <v>59</v>
      </c>
      <c r="G44" s="74"/>
      <c r="H44" s="52" t="str">
        <f t="shared" si="2"/>
        <v>13768420</v>
      </c>
      <c r="I44" s="53" t="str">
        <f t="shared" si="3"/>
        <v>13768420</v>
      </c>
      <c r="J44" s="55">
        <v>3</v>
      </c>
      <c r="K44" s="142" t="str">
        <f t="shared" si="4"/>
        <v>137</v>
      </c>
      <c r="L44" s="74">
        <v>9</v>
      </c>
      <c r="M44" s="141"/>
      <c r="N44" s="72">
        <v>34</v>
      </c>
      <c r="O44" s="141">
        <f t="shared" ca="1" si="5"/>
        <v>59</v>
      </c>
      <c r="P44" s="141">
        <f t="shared" si="6"/>
        <v>137</v>
      </c>
      <c r="Q44" s="143">
        <f t="shared" si="7"/>
        <v>8083</v>
      </c>
      <c r="R44" s="84" t="s">
        <v>1453</v>
      </c>
      <c r="S44" s="75">
        <v>59</v>
      </c>
      <c r="T44" s="84" t="s">
        <v>1442</v>
      </c>
      <c r="U44" s="160">
        <v>137</v>
      </c>
    </row>
    <row r="45" spans="1:21">
      <c r="A45" s="197" t="s">
        <v>1621</v>
      </c>
      <c r="B45" s="197" t="s">
        <v>1721</v>
      </c>
      <c r="C45" s="99">
        <v>35</v>
      </c>
      <c r="D45" s="85" t="str">
        <f t="shared" si="0"/>
        <v>8246091753</v>
      </c>
      <c r="E45" s="59">
        <v>2</v>
      </c>
      <c r="F45" s="77" t="str">
        <f t="shared" ca="1" si="1"/>
        <v>82</v>
      </c>
      <c r="G45" s="78"/>
      <c r="H45" s="56" t="str">
        <f t="shared" si="2"/>
        <v>46091753</v>
      </c>
      <c r="I45" s="57" t="str">
        <f t="shared" si="3"/>
        <v>46091753</v>
      </c>
      <c r="J45" s="59">
        <v>3</v>
      </c>
      <c r="K45" s="145" t="str">
        <f t="shared" si="4"/>
        <v>460</v>
      </c>
      <c r="L45" s="78">
        <v>7</v>
      </c>
      <c r="M45" s="144"/>
      <c r="N45" s="76">
        <v>35</v>
      </c>
      <c r="O45" s="144">
        <f t="shared" ca="1" si="5"/>
        <v>82</v>
      </c>
      <c r="P45" s="144">
        <f t="shared" si="6"/>
        <v>460</v>
      </c>
      <c r="Q45" s="146">
        <f t="shared" si="7"/>
        <v>37720</v>
      </c>
      <c r="R45" s="85" t="s">
        <v>1453</v>
      </c>
      <c r="S45" s="79">
        <v>82</v>
      </c>
      <c r="T45" s="85" t="s">
        <v>1442</v>
      </c>
      <c r="U45" s="161">
        <v>460</v>
      </c>
    </row>
    <row r="46" spans="1:21">
      <c r="A46" s="197" t="s">
        <v>1622</v>
      </c>
      <c r="B46" s="197" t="s">
        <v>1722</v>
      </c>
      <c r="C46" s="97">
        <v>36</v>
      </c>
      <c r="D46" s="84" t="str">
        <f t="shared" si="0"/>
        <v>2680435197</v>
      </c>
      <c r="E46" s="55">
        <v>2</v>
      </c>
      <c r="F46" s="73" t="str">
        <f t="shared" ca="1" si="1"/>
        <v>26</v>
      </c>
      <c r="G46" s="74"/>
      <c r="H46" s="52" t="str">
        <f t="shared" si="2"/>
        <v>80435197</v>
      </c>
      <c r="I46" s="53" t="str">
        <f t="shared" si="3"/>
        <v>80435197</v>
      </c>
      <c r="J46" s="55">
        <v>3</v>
      </c>
      <c r="K46" s="142" t="str">
        <f t="shared" si="4"/>
        <v>804</v>
      </c>
      <c r="L46" s="74">
        <v>2</v>
      </c>
      <c r="M46" s="141"/>
      <c r="N46" s="72">
        <v>36</v>
      </c>
      <c r="O46" s="141">
        <f t="shared" ca="1" si="5"/>
        <v>26</v>
      </c>
      <c r="P46" s="141">
        <f t="shared" si="6"/>
        <v>804</v>
      </c>
      <c r="Q46" s="143">
        <f t="shared" si="7"/>
        <v>20904</v>
      </c>
      <c r="R46" s="84" t="s">
        <v>1453</v>
      </c>
      <c r="S46" s="75">
        <v>26</v>
      </c>
      <c r="T46" s="84" t="s">
        <v>1442</v>
      </c>
      <c r="U46" s="160">
        <v>804</v>
      </c>
    </row>
    <row r="47" spans="1:21">
      <c r="A47" s="197" t="s">
        <v>1623</v>
      </c>
      <c r="B47" s="197" t="s">
        <v>1723</v>
      </c>
      <c r="C47" s="97">
        <v>37</v>
      </c>
      <c r="D47" s="84" t="str">
        <f t="shared" si="0"/>
        <v>7135980642</v>
      </c>
      <c r="E47" s="55">
        <v>2</v>
      </c>
      <c r="F47" s="73" t="str">
        <f t="shared" ca="1" si="1"/>
        <v>71</v>
      </c>
      <c r="G47" s="74"/>
      <c r="H47" s="52" t="str">
        <f t="shared" si="2"/>
        <v>35980642</v>
      </c>
      <c r="I47" s="53" t="str">
        <f t="shared" si="3"/>
        <v>35980642</v>
      </c>
      <c r="J47" s="55">
        <v>3</v>
      </c>
      <c r="K47" s="142" t="str">
        <f t="shared" si="4"/>
        <v>359</v>
      </c>
      <c r="L47" s="74">
        <v>5</v>
      </c>
      <c r="M47" s="141"/>
      <c r="N47" s="72">
        <v>37</v>
      </c>
      <c r="O47" s="141">
        <f t="shared" ca="1" si="5"/>
        <v>71</v>
      </c>
      <c r="P47" s="141">
        <f t="shared" si="6"/>
        <v>359</v>
      </c>
      <c r="Q47" s="143">
        <f t="shared" si="7"/>
        <v>25489</v>
      </c>
      <c r="R47" s="84" t="s">
        <v>1453</v>
      </c>
      <c r="S47" s="75">
        <v>71</v>
      </c>
      <c r="T47" s="84" t="s">
        <v>1442</v>
      </c>
      <c r="U47" s="160">
        <v>359</v>
      </c>
    </row>
    <row r="48" spans="1:21">
      <c r="A48" s="197" t="s">
        <v>1624</v>
      </c>
      <c r="B48" s="197" t="s">
        <v>1724</v>
      </c>
      <c r="C48" s="97">
        <v>38</v>
      </c>
      <c r="D48" s="84" t="str">
        <f t="shared" si="0"/>
        <v>4802657319</v>
      </c>
      <c r="E48" s="55">
        <v>2</v>
      </c>
      <c r="F48" s="73" t="str">
        <f t="shared" ca="1" si="1"/>
        <v>48</v>
      </c>
      <c r="G48" s="74"/>
      <c r="H48" s="52" t="str">
        <f t="shared" si="2"/>
        <v>02657319</v>
      </c>
      <c r="I48" s="53" t="str">
        <f t="shared" si="3"/>
        <v>26573190</v>
      </c>
      <c r="J48" s="55">
        <v>3</v>
      </c>
      <c r="K48" s="142" t="str">
        <f t="shared" si="4"/>
        <v>265</v>
      </c>
      <c r="L48" s="74">
        <v>4</v>
      </c>
      <c r="M48" s="141"/>
      <c r="N48" s="72">
        <v>38</v>
      </c>
      <c r="O48" s="141">
        <f t="shared" ca="1" si="5"/>
        <v>48</v>
      </c>
      <c r="P48" s="141">
        <f t="shared" si="6"/>
        <v>265</v>
      </c>
      <c r="Q48" s="143">
        <f t="shared" si="7"/>
        <v>12720</v>
      </c>
      <c r="R48" s="84" t="s">
        <v>1453</v>
      </c>
      <c r="S48" s="75">
        <v>48</v>
      </c>
      <c r="T48" s="84" t="s">
        <v>1442</v>
      </c>
      <c r="U48" s="160">
        <v>265</v>
      </c>
    </row>
    <row r="49" spans="1:21">
      <c r="A49" s="197" t="s">
        <v>1625</v>
      </c>
      <c r="B49" s="197" t="s">
        <v>1725</v>
      </c>
      <c r="C49" s="97">
        <v>39</v>
      </c>
      <c r="D49" s="84" t="str">
        <f t="shared" si="0"/>
        <v>6024879531</v>
      </c>
      <c r="E49" s="55">
        <v>2</v>
      </c>
      <c r="F49" s="73" t="str">
        <f t="shared" ca="1" si="1"/>
        <v>60</v>
      </c>
      <c r="G49" s="74"/>
      <c r="H49" s="52" t="str">
        <f t="shared" si="2"/>
        <v>24879531</v>
      </c>
      <c r="I49" s="53" t="str">
        <f t="shared" si="3"/>
        <v>24879531</v>
      </c>
      <c r="J49" s="55">
        <v>3</v>
      </c>
      <c r="K49" s="142" t="str">
        <f t="shared" si="4"/>
        <v>248</v>
      </c>
      <c r="L49" s="74">
        <v>3</v>
      </c>
      <c r="M49" s="141"/>
      <c r="N49" s="72">
        <v>39</v>
      </c>
      <c r="O49" s="141">
        <f t="shared" ca="1" si="5"/>
        <v>60</v>
      </c>
      <c r="P49" s="141">
        <f t="shared" si="6"/>
        <v>248</v>
      </c>
      <c r="Q49" s="143">
        <f t="shared" si="7"/>
        <v>14880</v>
      </c>
      <c r="R49" s="84" t="s">
        <v>1453</v>
      </c>
      <c r="S49" s="75">
        <v>60</v>
      </c>
      <c r="T49" s="84" t="s">
        <v>1442</v>
      </c>
      <c r="U49" s="160">
        <v>248</v>
      </c>
    </row>
    <row r="50" spans="1:21">
      <c r="A50" s="197" t="s">
        <v>1626</v>
      </c>
      <c r="B50" s="197" t="s">
        <v>1726</v>
      </c>
      <c r="C50" s="97">
        <v>40</v>
      </c>
      <c r="D50" s="84" t="str">
        <f t="shared" si="0"/>
        <v>9357102864</v>
      </c>
      <c r="E50" s="55">
        <v>2</v>
      </c>
      <c r="F50" s="73" t="str">
        <f t="shared" ca="1" si="1"/>
        <v>93</v>
      </c>
      <c r="G50" s="74"/>
      <c r="H50" s="52" t="str">
        <f t="shared" si="2"/>
        <v>57102864</v>
      </c>
      <c r="I50" s="53" t="str">
        <f t="shared" si="3"/>
        <v>57102864</v>
      </c>
      <c r="J50" s="55">
        <v>3</v>
      </c>
      <c r="K50" s="142" t="str">
        <f t="shared" si="4"/>
        <v>571</v>
      </c>
      <c r="L50" s="74">
        <v>8</v>
      </c>
      <c r="M50" s="141"/>
      <c r="N50" s="72">
        <v>40</v>
      </c>
      <c r="O50" s="141">
        <f t="shared" ca="1" si="5"/>
        <v>93</v>
      </c>
      <c r="P50" s="141">
        <f t="shared" si="6"/>
        <v>571</v>
      </c>
      <c r="Q50" s="143">
        <f t="shared" si="7"/>
        <v>53103</v>
      </c>
      <c r="R50" s="84" t="s">
        <v>1453</v>
      </c>
      <c r="S50" s="75">
        <v>93</v>
      </c>
      <c r="T50" s="84" t="s">
        <v>1442</v>
      </c>
      <c r="U50" s="160">
        <v>571</v>
      </c>
    </row>
    <row r="51" spans="1:21">
      <c r="A51" s="197" t="s">
        <v>1627</v>
      </c>
      <c r="B51" s="197" t="s">
        <v>1727</v>
      </c>
      <c r="C51" s="101">
        <v>41</v>
      </c>
      <c r="D51" s="83" t="str">
        <f t="shared" si="0"/>
        <v>6819450372</v>
      </c>
      <c r="E51" s="51">
        <v>3</v>
      </c>
      <c r="F51" s="67" t="str">
        <f t="shared" ca="1" si="1"/>
        <v>681</v>
      </c>
      <c r="G51" s="68"/>
      <c r="H51" s="49" t="str">
        <f t="shared" si="2"/>
        <v>9450372</v>
      </c>
      <c r="I51" s="48" t="str">
        <f t="shared" si="3"/>
        <v>9450372</v>
      </c>
      <c r="J51" s="51">
        <v>2</v>
      </c>
      <c r="K51" s="148" t="str">
        <f t="shared" si="4"/>
        <v>94</v>
      </c>
      <c r="L51" s="68">
        <v>6</v>
      </c>
      <c r="M51" s="147"/>
      <c r="N51" s="66">
        <v>41</v>
      </c>
      <c r="O51" s="147">
        <f t="shared" ca="1" si="5"/>
        <v>681</v>
      </c>
      <c r="P51" s="147">
        <f t="shared" si="6"/>
        <v>94</v>
      </c>
      <c r="Q51" s="149">
        <f t="shared" si="7"/>
        <v>64014</v>
      </c>
      <c r="R51" s="83" t="s">
        <v>1453</v>
      </c>
      <c r="S51" s="69">
        <v>681</v>
      </c>
      <c r="T51" s="83" t="s">
        <v>1442</v>
      </c>
      <c r="U51" s="162">
        <v>94</v>
      </c>
    </row>
    <row r="52" spans="1:21">
      <c r="A52" s="197" t="s">
        <v>1628</v>
      </c>
      <c r="B52" s="197" t="s">
        <v>1728</v>
      </c>
      <c r="C52" s="97">
        <v>42</v>
      </c>
      <c r="D52" s="84" t="str">
        <f t="shared" si="0"/>
        <v>3586127049</v>
      </c>
      <c r="E52" s="55">
        <v>3</v>
      </c>
      <c r="F52" s="73" t="str">
        <f t="shared" ca="1" si="1"/>
        <v>358</v>
      </c>
      <c r="G52" s="74"/>
      <c r="H52" s="52" t="str">
        <f t="shared" si="2"/>
        <v>6127049</v>
      </c>
      <c r="I52" s="53" t="str">
        <f t="shared" si="3"/>
        <v>6127049</v>
      </c>
      <c r="J52" s="55">
        <v>2</v>
      </c>
      <c r="K52" s="142" t="str">
        <f t="shared" si="4"/>
        <v>61</v>
      </c>
      <c r="L52" s="74">
        <v>7</v>
      </c>
      <c r="M52" s="141"/>
      <c r="N52" s="72">
        <v>42</v>
      </c>
      <c r="O52" s="141">
        <f t="shared" ca="1" si="5"/>
        <v>358</v>
      </c>
      <c r="P52" s="141">
        <f t="shared" si="6"/>
        <v>61</v>
      </c>
      <c r="Q52" s="143">
        <f t="shared" si="7"/>
        <v>21838</v>
      </c>
      <c r="R52" s="84" t="s">
        <v>1453</v>
      </c>
      <c r="S52" s="75">
        <v>358</v>
      </c>
      <c r="T52" s="84" t="s">
        <v>1442</v>
      </c>
      <c r="U52" s="160">
        <v>61</v>
      </c>
    </row>
    <row r="53" spans="1:21">
      <c r="A53" s="197" t="s">
        <v>1629</v>
      </c>
      <c r="B53" s="197" t="s">
        <v>1729</v>
      </c>
      <c r="C53" s="97">
        <v>43</v>
      </c>
      <c r="D53" s="84" t="str">
        <f t="shared" si="0"/>
        <v>7920561483</v>
      </c>
      <c r="E53" s="55">
        <v>3</v>
      </c>
      <c r="F53" s="73" t="str">
        <f t="shared" ca="1" si="1"/>
        <v>792</v>
      </c>
      <c r="G53" s="74"/>
      <c r="H53" s="52" t="str">
        <f t="shared" si="2"/>
        <v>0561483</v>
      </c>
      <c r="I53" s="53" t="str">
        <f t="shared" si="3"/>
        <v>5614830</v>
      </c>
      <c r="J53" s="55">
        <v>2</v>
      </c>
      <c r="K53" s="142" t="str">
        <f t="shared" si="4"/>
        <v>56</v>
      </c>
      <c r="L53" s="74">
        <v>2</v>
      </c>
      <c r="M53" s="141"/>
      <c r="N53" s="72">
        <v>43</v>
      </c>
      <c r="O53" s="141">
        <f t="shared" ca="1" si="5"/>
        <v>792</v>
      </c>
      <c r="P53" s="141">
        <f t="shared" si="6"/>
        <v>56</v>
      </c>
      <c r="Q53" s="143">
        <f t="shared" si="7"/>
        <v>44352</v>
      </c>
      <c r="R53" s="84" t="s">
        <v>1453</v>
      </c>
      <c r="S53" s="75">
        <v>792</v>
      </c>
      <c r="T53" s="84" t="s">
        <v>1442</v>
      </c>
      <c r="U53" s="160">
        <v>56</v>
      </c>
    </row>
    <row r="54" spans="1:21">
      <c r="A54" s="197" t="s">
        <v>1630</v>
      </c>
      <c r="B54" s="197" t="s">
        <v>1730</v>
      </c>
      <c r="C54" s="97">
        <v>44</v>
      </c>
      <c r="D54" s="84" t="str">
        <f t="shared" si="0"/>
        <v>2538947160</v>
      </c>
      <c r="E54" s="55">
        <v>3</v>
      </c>
      <c r="F54" s="73" t="str">
        <f t="shared" ca="1" si="1"/>
        <v>253</v>
      </c>
      <c r="G54" s="74"/>
      <c r="H54" s="52" t="str">
        <f t="shared" si="2"/>
        <v>8947160</v>
      </c>
      <c r="I54" s="53" t="str">
        <f t="shared" si="3"/>
        <v>8947160</v>
      </c>
      <c r="J54" s="55">
        <v>2</v>
      </c>
      <c r="K54" s="142" t="str">
        <f t="shared" si="4"/>
        <v>89</v>
      </c>
      <c r="L54" s="74">
        <v>9</v>
      </c>
      <c r="M54" s="141"/>
      <c r="N54" s="72">
        <v>44</v>
      </c>
      <c r="O54" s="141">
        <f t="shared" ca="1" si="5"/>
        <v>253</v>
      </c>
      <c r="P54" s="141">
        <f t="shared" si="6"/>
        <v>89</v>
      </c>
      <c r="Q54" s="143">
        <f t="shared" si="7"/>
        <v>22517</v>
      </c>
      <c r="R54" s="84" t="s">
        <v>1453</v>
      </c>
      <c r="S54" s="75">
        <v>253</v>
      </c>
      <c r="T54" s="84" t="s">
        <v>1442</v>
      </c>
      <c r="U54" s="160">
        <v>89</v>
      </c>
    </row>
    <row r="55" spans="1:21">
      <c r="A55" s="197" t="s">
        <v>1631</v>
      </c>
      <c r="B55" s="197" t="s">
        <v>1731</v>
      </c>
      <c r="C55" s="99">
        <v>45</v>
      </c>
      <c r="D55" s="85" t="str">
        <f t="shared" si="0"/>
        <v>1364905827</v>
      </c>
      <c r="E55" s="59">
        <v>3</v>
      </c>
      <c r="F55" s="77" t="str">
        <f t="shared" ca="1" si="1"/>
        <v>136</v>
      </c>
      <c r="G55" s="78"/>
      <c r="H55" s="56" t="str">
        <f t="shared" si="2"/>
        <v>4905827</v>
      </c>
      <c r="I55" s="57" t="str">
        <f t="shared" si="3"/>
        <v>4905827</v>
      </c>
      <c r="J55" s="59">
        <v>2</v>
      </c>
      <c r="K55" s="145" t="str">
        <f t="shared" si="4"/>
        <v>49</v>
      </c>
      <c r="L55" s="78">
        <v>5</v>
      </c>
      <c r="M55" s="144"/>
      <c r="N55" s="76">
        <v>45</v>
      </c>
      <c r="O55" s="144">
        <f t="shared" ca="1" si="5"/>
        <v>136</v>
      </c>
      <c r="P55" s="144">
        <f t="shared" si="6"/>
        <v>49</v>
      </c>
      <c r="Q55" s="146">
        <f t="shared" si="7"/>
        <v>6664</v>
      </c>
      <c r="R55" s="85" t="s">
        <v>1453</v>
      </c>
      <c r="S55" s="79">
        <v>136</v>
      </c>
      <c r="T55" s="85" t="s">
        <v>1442</v>
      </c>
      <c r="U55" s="161">
        <v>49</v>
      </c>
    </row>
    <row r="56" spans="1:21">
      <c r="A56" s="197" t="s">
        <v>1632</v>
      </c>
      <c r="B56" s="197" t="s">
        <v>1732</v>
      </c>
      <c r="C56" s="97">
        <v>46</v>
      </c>
      <c r="D56" s="84" t="str">
        <f t="shared" si="0"/>
        <v>5708349261</v>
      </c>
      <c r="E56" s="55">
        <v>3</v>
      </c>
      <c r="F56" s="73" t="str">
        <f t="shared" ca="1" si="1"/>
        <v>570</v>
      </c>
      <c r="G56" s="74"/>
      <c r="H56" s="52" t="str">
        <f t="shared" si="2"/>
        <v>8349261</v>
      </c>
      <c r="I56" s="53" t="str">
        <f t="shared" si="3"/>
        <v>8349261</v>
      </c>
      <c r="J56" s="55">
        <v>2</v>
      </c>
      <c r="K56" s="142" t="str">
        <f t="shared" si="4"/>
        <v>83</v>
      </c>
      <c r="L56" s="74">
        <v>3</v>
      </c>
      <c r="M56" s="141"/>
      <c r="N56" s="72">
        <v>46</v>
      </c>
      <c r="O56" s="141">
        <f t="shared" ca="1" si="5"/>
        <v>570</v>
      </c>
      <c r="P56" s="141">
        <f t="shared" si="6"/>
        <v>83</v>
      </c>
      <c r="Q56" s="143">
        <f t="shared" si="7"/>
        <v>47310</v>
      </c>
      <c r="R56" s="84" t="s">
        <v>1453</v>
      </c>
      <c r="S56" s="75">
        <v>570</v>
      </c>
      <c r="T56" s="84" t="s">
        <v>1442</v>
      </c>
      <c r="U56" s="160">
        <v>83</v>
      </c>
    </row>
    <row r="57" spans="1:21">
      <c r="A57" s="197" t="s">
        <v>1633</v>
      </c>
      <c r="B57" s="197" t="s">
        <v>1733</v>
      </c>
      <c r="C57" s="97">
        <v>47</v>
      </c>
      <c r="D57" s="84" t="str">
        <f t="shared" si="0"/>
        <v>8031672594</v>
      </c>
      <c r="E57" s="55">
        <v>3</v>
      </c>
      <c r="F57" s="73" t="str">
        <f t="shared" ca="1" si="1"/>
        <v>803</v>
      </c>
      <c r="G57" s="74"/>
      <c r="H57" s="52" t="str">
        <f t="shared" si="2"/>
        <v>1672594</v>
      </c>
      <c r="I57" s="53" t="str">
        <f t="shared" si="3"/>
        <v>1672594</v>
      </c>
      <c r="J57" s="55">
        <v>2</v>
      </c>
      <c r="K57" s="142" t="str">
        <f t="shared" si="4"/>
        <v>16</v>
      </c>
      <c r="L57" s="74">
        <v>8</v>
      </c>
      <c r="M57" s="141"/>
      <c r="N57" s="72">
        <v>47</v>
      </c>
      <c r="O57" s="141">
        <f t="shared" ca="1" si="5"/>
        <v>803</v>
      </c>
      <c r="P57" s="141">
        <f t="shared" si="6"/>
        <v>16</v>
      </c>
      <c r="Q57" s="143">
        <f t="shared" si="7"/>
        <v>12848</v>
      </c>
      <c r="R57" s="84" t="s">
        <v>1453</v>
      </c>
      <c r="S57" s="75">
        <v>803</v>
      </c>
      <c r="T57" s="84" t="s">
        <v>1442</v>
      </c>
      <c r="U57" s="160">
        <v>16</v>
      </c>
    </row>
    <row r="58" spans="1:21">
      <c r="A58" s="197" t="s">
        <v>1634</v>
      </c>
      <c r="B58" s="197" t="s">
        <v>1734</v>
      </c>
      <c r="C58" s="97">
        <v>48</v>
      </c>
      <c r="D58" s="84" t="str">
        <f t="shared" si="0"/>
        <v>9142783605</v>
      </c>
      <c r="E58" s="55">
        <v>3</v>
      </c>
      <c r="F58" s="73" t="str">
        <f t="shared" ca="1" si="1"/>
        <v>914</v>
      </c>
      <c r="G58" s="74"/>
      <c r="H58" s="52" t="str">
        <f t="shared" si="2"/>
        <v>2783605</v>
      </c>
      <c r="I58" s="53" t="str">
        <f t="shared" si="3"/>
        <v>2783605</v>
      </c>
      <c r="J58" s="55">
        <v>2</v>
      </c>
      <c r="K58" s="142" t="str">
        <f t="shared" si="4"/>
        <v>27</v>
      </c>
      <c r="L58" s="74">
        <v>4</v>
      </c>
      <c r="M58" s="141"/>
      <c r="N58" s="72">
        <v>48</v>
      </c>
      <c r="O58" s="141">
        <f t="shared" ca="1" si="5"/>
        <v>914</v>
      </c>
      <c r="P58" s="141">
        <f t="shared" si="6"/>
        <v>27</v>
      </c>
      <c r="Q58" s="143">
        <f t="shared" si="7"/>
        <v>24678</v>
      </c>
      <c r="R58" s="84" t="s">
        <v>1453</v>
      </c>
      <c r="S58" s="75">
        <v>914</v>
      </c>
      <c r="T58" s="84" t="s">
        <v>1442</v>
      </c>
      <c r="U58" s="160">
        <v>27</v>
      </c>
    </row>
    <row r="59" spans="1:21">
      <c r="A59" s="197" t="s">
        <v>1635</v>
      </c>
      <c r="B59" s="197" t="s">
        <v>1735</v>
      </c>
      <c r="C59" s="97">
        <v>49</v>
      </c>
      <c r="D59" s="84" t="str">
        <f t="shared" si="0"/>
        <v>2475016938</v>
      </c>
      <c r="E59" s="55">
        <v>3</v>
      </c>
      <c r="F59" s="73" t="str">
        <f t="shared" ca="1" si="1"/>
        <v>247</v>
      </c>
      <c r="G59" s="74"/>
      <c r="H59" s="52" t="str">
        <f t="shared" si="2"/>
        <v>5016938</v>
      </c>
      <c r="I59" s="53" t="str">
        <f t="shared" si="3"/>
        <v>5016938</v>
      </c>
      <c r="J59" s="55">
        <v>2</v>
      </c>
      <c r="K59" s="142" t="str">
        <f t="shared" si="4"/>
        <v>50</v>
      </c>
      <c r="L59" s="74">
        <v>6</v>
      </c>
      <c r="M59" s="141"/>
      <c r="N59" s="72">
        <v>49</v>
      </c>
      <c r="O59" s="141">
        <f t="shared" ca="1" si="5"/>
        <v>247</v>
      </c>
      <c r="P59" s="141">
        <f t="shared" si="6"/>
        <v>50</v>
      </c>
      <c r="Q59" s="143">
        <f t="shared" si="7"/>
        <v>12350</v>
      </c>
      <c r="R59" s="84" t="s">
        <v>1453</v>
      </c>
      <c r="S59" s="75">
        <v>247</v>
      </c>
      <c r="T59" s="84" t="s">
        <v>1442</v>
      </c>
      <c r="U59" s="160">
        <v>50</v>
      </c>
    </row>
    <row r="60" spans="1:21">
      <c r="A60" s="197" t="s">
        <v>1636</v>
      </c>
      <c r="B60" s="197" t="s">
        <v>1736</v>
      </c>
      <c r="C60" s="97">
        <v>50</v>
      </c>
      <c r="D60" s="84" t="str">
        <f t="shared" si="0"/>
        <v>4697238150</v>
      </c>
      <c r="E60" s="55">
        <v>3</v>
      </c>
      <c r="F60" s="73" t="str">
        <f t="shared" ca="1" si="1"/>
        <v>469</v>
      </c>
      <c r="G60" s="74"/>
      <c r="H60" s="52" t="str">
        <f t="shared" si="2"/>
        <v>7238150</v>
      </c>
      <c r="I60" s="53" t="str">
        <f t="shared" si="3"/>
        <v>7238150</v>
      </c>
      <c r="J60" s="55">
        <v>2</v>
      </c>
      <c r="K60" s="142" t="str">
        <f t="shared" si="4"/>
        <v>72</v>
      </c>
      <c r="L60" s="74">
        <v>2</v>
      </c>
      <c r="M60" s="141"/>
      <c r="N60" s="72">
        <v>50</v>
      </c>
      <c r="O60" s="141">
        <f t="shared" ca="1" si="5"/>
        <v>469</v>
      </c>
      <c r="P60" s="141">
        <f t="shared" si="6"/>
        <v>72</v>
      </c>
      <c r="Q60" s="143">
        <f t="shared" si="7"/>
        <v>33768</v>
      </c>
      <c r="R60" s="84" t="s">
        <v>1453</v>
      </c>
      <c r="S60" s="75">
        <v>469</v>
      </c>
      <c r="T60" s="84" t="s">
        <v>1442</v>
      </c>
      <c r="U60" s="160">
        <v>72</v>
      </c>
    </row>
    <row r="61" spans="1:21">
      <c r="A61" s="197" t="s">
        <v>1637</v>
      </c>
      <c r="B61" s="197" t="s">
        <v>1737</v>
      </c>
      <c r="C61" s="101">
        <v>51</v>
      </c>
      <c r="D61" s="83" t="str">
        <f t="shared" si="0"/>
        <v>7643925081</v>
      </c>
      <c r="E61" s="51">
        <v>3</v>
      </c>
      <c r="F61" s="67" t="str">
        <f t="shared" ca="1" si="1"/>
        <v>764</v>
      </c>
      <c r="G61" s="68"/>
      <c r="H61" s="49" t="str">
        <f t="shared" si="2"/>
        <v>3925081</v>
      </c>
      <c r="I61" s="48" t="str">
        <f t="shared" si="3"/>
        <v>3925081</v>
      </c>
      <c r="J61" s="51">
        <v>3</v>
      </c>
      <c r="K61" s="148" t="str">
        <f t="shared" si="4"/>
        <v>392</v>
      </c>
      <c r="L61" s="68"/>
      <c r="M61" s="147"/>
      <c r="N61" s="66">
        <v>51</v>
      </c>
      <c r="O61" s="147">
        <f t="shared" ca="1" si="5"/>
        <v>764</v>
      </c>
      <c r="P61" s="147">
        <f t="shared" si="6"/>
        <v>392</v>
      </c>
      <c r="Q61" s="149">
        <f t="shared" si="7"/>
        <v>299488</v>
      </c>
      <c r="R61" s="83" t="s">
        <v>1453</v>
      </c>
      <c r="S61" s="69">
        <v>764</v>
      </c>
      <c r="T61" s="83" t="s">
        <v>1442</v>
      </c>
      <c r="U61" s="162">
        <v>392</v>
      </c>
    </row>
    <row r="62" spans="1:21">
      <c r="A62" s="197" t="s">
        <v>1638</v>
      </c>
      <c r="B62" s="197" t="s">
        <v>1738</v>
      </c>
      <c r="C62" s="97">
        <v>52</v>
      </c>
      <c r="D62" s="84" t="str">
        <f t="shared" si="0"/>
        <v>9865147203</v>
      </c>
      <c r="E62" s="55">
        <v>3</v>
      </c>
      <c r="F62" s="73" t="str">
        <f t="shared" ca="1" si="1"/>
        <v>986</v>
      </c>
      <c r="G62" s="74"/>
      <c r="H62" s="52" t="str">
        <f t="shared" si="2"/>
        <v>5147203</v>
      </c>
      <c r="I62" s="53" t="str">
        <f t="shared" si="3"/>
        <v>5147203</v>
      </c>
      <c r="J62" s="55">
        <v>3</v>
      </c>
      <c r="K62" s="142" t="str">
        <f t="shared" si="4"/>
        <v>514</v>
      </c>
      <c r="L62" s="74"/>
      <c r="M62" s="141"/>
      <c r="N62" s="72">
        <v>52</v>
      </c>
      <c r="O62" s="141">
        <f t="shared" ca="1" si="5"/>
        <v>986</v>
      </c>
      <c r="P62" s="141">
        <f t="shared" si="6"/>
        <v>514</v>
      </c>
      <c r="Q62" s="143">
        <f t="shared" si="7"/>
        <v>506804</v>
      </c>
      <c r="R62" s="84" t="s">
        <v>1453</v>
      </c>
      <c r="S62" s="75">
        <v>986</v>
      </c>
      <c r="T62" s="84" t="s">
        <v>1442</v>
      </c>
      <c r="U62" s="160">
        <v>514</v>
      </c>
    </row>
    <row r="63" spans="1:21">
      <c r="A63" s="197" t="s">
        <v>1639</v>
      </c>
      <c r="B63" s="197" t="s">
        <v>1739</v>
      </c>
      <c r="C63" s="97">
        <v>53</v>
      </c>
      <c r="D63" s="84" t="str">
        <f t="shared" si="0"/>
        <v>4310692758</v>
      </c>
      <c r="E63" s="55">
        <v>3</v>
      </c>
      <c r="F63" s="73" t="str">
        <f t="shared" ca="1" si="1"/>
        <v>431</v>
      </c>
      <c r="G63" s="74"/>
      <c r="H63" s="52" t="str">
        <f t="shared" si="2"/>
        <v>0692758</v>
      </c>
      <c r="I63" s="53" t="str">
        <f t="shared" si="3"/>
        <v>6927580</v>
      </c>
      <c r="J63" s="55">
        <v>3</v>
      </c>
      <c r="K63" s="142" t="str">
        <f t="shared" si="4"/>
        <v>692</v>
      </c>
      <c r="L63" s="74"/>
      <c r="M63" s="141"/>
      <c r="N63" s="72">
        <v>53</v>
      </c>
      <c r="O63" s="141">
        <f t="shared" ca="1" si="5"/>
        <v>431</v>
      </c>
      <c r="P63" s="141">
        <f t="shared" si="6"/>
        <v>692</v>
      </c>
      <c r="Q63" s="143">
        <f t="shared" si="7"/>
        <v>298252</v>
      </c>
      <c r="R63" s="84" t="s">
        <v>1453</v>
      </c>
      <c r="S63" s="75">
        <v>431</v>
      </c>
      <c r="T63" s="84" t="s">
        <v>1442</v>
      </c>
      <c r="U63" s="160">
        <v>692</v>
      </c>
    </row>
    <row r="64" spans="1:21">
      <c r="A64" s="197" t="s">
        <v>1640</v>
      </c>
      <c r="B64" s="197" t="s">
        <v>1740</v>
      </c>
      <c r="C64" s="97">
        <v>54</v>
      </c>
      <c r="D64" s="84" t="str">
        <f t="shared" si="0"/>
        <v>2198470536</v>
      </c>
      <c r="E64" s="55">
        <v>3</v>
      </c>
      <c r="F64" s="73" t="str">
        <f t="shared" ca="1" si="1"/>
        <v>219</v>
      </c>
      <c r="G64" s="74"/>
      <c r="H64" s="52" t="str">
        <f t="shared" si="2"/>
        <v>8470536</v>
      </c>
      <c r="I64" s="53" t="str">
        <f t="shared" si="3"/>
        <v>8470536</v>
      </c>
      <c r="J64" s="55">
        <v>3</v>
      </c>
      <c r="K64" s="142" t="str">
        <f t="shared" si="4"/>
        <v>847</v>
      </c>
      <c r="L64" s="74"/>
      <c r="M64" s="141"/>
      <c r="N64" s="72">
        <v>54</v>
      </c>
      <c r="O64" s="141">
        <f t="shared" ca="1" si="5"/>
        <v>219</v>
      </c>
      <c r="P64" s="141">
        <f t="shared" si="6"/>
        <v>847</v>
      </c>
      <c r="Q64" s="143">
        <f t="shared" si="7"/>
        <v>185493</v>
      </c>
      <c r="R64" s="84" t="s">
        <v>1453</v>
      </c>
      <c r="S64" s="75">
        <v>219</v>
      </c>
      <c r="T64" s="84" t="s">
        <v>1442</v>
      </c>
      <c r="U64" s="160">
        <v>847</v>
      </c>
    </row>
    <row r="65" spans="1:21">
      <c r="A65" s="197" t="s">
        <v>1641</v>
      </c>
      <c r="B65" s="197" t="s">
        <v>1741</v>
      </c>
      <c r="C65" s="99">
        <v>55</v>
      </c>
      <c r="D65" s="85" t="str">
        <f t="shared" si="0"/>
        <v>3209581647</v>
      </c>
      <c r="E65" s="59">
        <v>3</v>
      </c>
      <c r="F65" s="77" t="str">
        <f t="shared" ca="1" si="1"/>
        <v>320</v>
      </c>
      <c r="G65" s="78"/>
      <c r="H65" s="56" t="str">
        <f t="shared" si="2"/>
        <v>9581647</v>
      </c>
      <c r="I65" s="57" t="str">
        <f t="shared" si="3"/>
        <v>9581647</v>
      </c>
      <c r="J65" s="59">
        <v>3</v>
      </c>
      <c r="K65" s="145" t="str">
        <f t="shared" si="4"/>
        <v>958</v>
      </c>
      <c r="L65" s="78"/>
      <c r="M65" s="144"/>
      <c r="N65" s="76">
        <v>55</v>
      </c>
      <c r="O65" s="144">
        <f t="shared" ca="1" si="5"/>
        <v>320</v>
      </c>
      <c r="P65" s="144">
        <f t="shared" si="6"/>
        <v>958</v>
      </c>
      <c r="Q65" s="146">
        <f t="shared" si="7"/>
        <v>306560</v>
      </c>
      <c r="R65" s="85" t="s">
        <v>1453</v>
      </c>
      <c r="S65" s="79">
        <v>320</v>
      </c>
      <c r="T65" s="85" t="s">
        <v>1442</v>
      </c>
      <c r="U65" s="161">
        <v>958</v>
      </c>
    </row>
    <row r="66" spans="1:21">
      <c r="A66" s="197" t="s">
        <v>1642</v>
      </c>
      <c r="B66" s="197" t="s">
        <v>1742</v>
      </c>
      <c r="C66" s="97">
        <v>56</v>
      </c>
      <c r="D66" s="84" t="str">
        <f t="shared" si="0"/>
        <v>5421703869</v>
      </c>
      <c r="E66" s="55">
        <v>3</v>
      </c>
      <c r="F66" s="73" t="str">
        <f t="shared" ca="1" si="1"/>
        <v>542</v>
      </c>
      <c r="G66" s="74"/>
      <c r="H66" s="52" t="str">
        <f t="shared" si="2"/>
        <v>1703869</v>
      </c>
      <c r="I66" s="53" t="str">
        <f t="shared" si="3"/>
        <v>1703869</v>
      </c>
      <c r="J66" s="55">
        <v>4</v>
      </c>
      <c r="K66" s="142" t="str">
        <f t="shared" si="4"/>
        <v>1,703</v>
      </c>
      <c r="L66" s="74"/>
      <c r="M66" s="141"/>
      <c r="N66" s="72">
        <v>56</v>
      </c>
      <c r="O66" s="141">
        <f t="shared" ca="1" si="5"/>
        <v>542</v>
      </c>
      <c r="P66" s="141">
        <f t="shared" si="6"/>
        <v>1703</v>
      </c>
      <c r="Q66" s="143">
        <f t="shared" si="7"/>
        <v>923026</v>
      </c>
      <c r="R66" s="84" t="s">
        <v>1453</v>
      </c>
      <c r="S66" s="75">
        <v>542</v>
      </c>
      <c r="T66" s="84" t="s">
        <v>1442</v>
      </c>
      <c r="U66" s="160">
        <v>1703</v>
      </c>
    </row>
    <row r="67" spans="1:21">
      <c r="A67" s="197" t="s">
        <v>1643</v>
      </c>
      <c r="B67" s="197" t="s">
        <v>1743</v>
      </c>
      <c r="C67" s="97">
        <v>57</v>
      </c>
      <c r="D67" s="84" t="str">
        <f t="shared" si="0"/>
        <v>6532814970</v>
      </c>
      <c r="E67" s="55">
        <v>3</v>
      </c>
      <c r="F67" s="73" t="str">
        <f t="shared" ca="1" si="1"/>
        <v>653</v>
      </c>
      <c r="G67" s="74"/>
      <c r="H67" s="52" t="str">
        <f t="shared" si="2"/>
        <v>2814970</v>
      </c>
      <c r="I67" s="53" t="str">
        <f t="shared" si="3"/>
        <v>2814970</v>
      </c>
      <c r="J67" s="55">
        <v>4</v>
      </c>
      <c r="K67" s="142" t="str">
        <f t="shared" si="4"/>
        <v>2,814</v>
      </c>
      <c r="L67" s="74"/>
      <c r="M67" s="141"/>
      <c r="N67" s="72">
        <v>57</v>
      </c>
      <c r="O67" s="141">
        <f t="shared" ca="1" si="5"/>
        <v>653</v>
      </c>
      <c r="P67" s="141">
        <f t="shared" si="6"/>
        <v>2814</v>
      </c>
      <c r="Q67" s="143">
        <f t="shared" si="7"/>
        <v>1837542</v>
      </c>
      <c r="R67" s="84" t="s">
        <v>1453</v>
      </c>
      <c r="S67" s="75">
        <v>653</v>
      </c>
      <c r="T67" s="84" t="s">
        <v>1442</v>
      </c>
      <c r="U67" s="160">
        <v>2814</v>
      </c>
    </row>
    <row r="68" spans="1:21">
      <c r="A68" s="197" t="s">
        <v>1644</v>
      </c>
      <c r="B68" s="197" t="s">
        <v>1744</v>
      </c>
      <c r="C68" s="97">
        <v>58</v>
      </c>
      <c r="D68" s="84" t="str">
        <f t="shared" si="0"/>
        <v>1087369425</v>
      </c>
      <c r="E68" s="55">
        <v>3</v>
      </c>
      <c r="F68" s="73" t="str">
        <f t="shared" ca="1" si="1"/>
        <v>108</v>
      </c>
      <c r="G68" s="74"/>
      <c r="H68" s="52" t="str">
        <f t="shared" si="2"/>
        <v>7369425</v>
      </c>
      <c r="I68" s="53" t="str">
        <f t="shared" si="3"/>
        <v>7369425</v>
      </c>
      <c r="J68" s="55">
        <v>4</v>
      </c>
      <c r="K68" s="142" t="str">
        <f t="shared" si="4"/>
        <v>7,369</v>
      </c>
      <c r="L68" s="74"/>
      <c r="M68" s="141"/>
      <c r="N68" s="72">
        <v>58</v>
      </c>
      <c r="O68" s="141">
        <f t="shared" ca="1" si="5"/>
        <v>108</v>
      </c>
      <c r="P68" s="141">
        <f t="shared" si="6"/>
        <v>7369</v>
      </c>
      <c r="Q68" s="143">
        <f t="shared" si="7"/>
        <v>795852</v>
      </c>
      <c r="R68" s="84" t="s">
        <v>1453</v>
      </c>
      <c r="S68" s="75">
        <v>108</v>
      </c>
      <c r="T68" s="84" t="s">
        <v>1442</v>
      </c>
      <c r="U68" s="160">
        <v>7369</v>
      </c>
    </row>
    <row r="69" spans="1:21">
      <c r="A69" s="197" t="s">
        <v>1645</v>
      </c>
      <c r="B69" s="197" t="s">
        <v>1745</v>
      </c>
      <c r="C69" s="97">
        <v>59</v>
      </c>
      <c r="D69" s="84" t="str">
        <f t="shared" si="0"/>
        <v>9762583140</v>
      </c>
      <c r="E69" s="55">
        <v>3</v>
      </c>
      <c r="F69" s="73" t="str">
        <f t="shared" ca="1" si="1"/>
        <v>976</v>
      </c>
      <c r="G69" s="74"/>
      <c r="H69" s="52" t="str">
        <f t="shared" si="2"/>
        <v>2583140</v>
      </c>
      <c r="I69" s="53" t="str">
        <f t="shared" si="3"/>
        <v>2583140</v>
      </c>
      <c r="J69" s="55">
        <v>4</v>
      </c>
      <c r="K69" s="142" t="str">
        <f t="shared" si="4"/>
        <v>2,583</v>
      </c>
      <c r="L69" s="74"/>
      <c r="M69" s="141"/>
      <c r="N69" s="72">
        <v>59</v>
      </c>
      <c r="O69" s="141">
        <f t="shared" ca="1" si="5"/>
        <v>976</v>
      </c>
      <c r="P69" s="141">
        <f t="shared" si="6"/>
        <v>2583</v>
      </c>
      <c r="Q69" s="143">
        <f t="shared" si="7"/>
        <v>2521008</v>
      </c>
      <c r="R69" s="84" t="s">
        <v>1453</v>
      </c>
      <c r="S69" s="75">
        <v>976</v>
      </c>
      <c r="T69" s="84" t="s">
        <v>1442</v>
      </c>
      <c r="U69" s="160">
        <v>2583</v>
      </c>
    </row>
    <row r="70" spans="1:21" ht="14.25" thickBot="1">
      <c r="A70" s="197" t="s">
        <v>1646</v>
      </c>
      <c r="B70" s="197" t="s">
        <v>1746</v>
      </c>
      <c r="C70" s="103">
        <v>60</v>
      </c>
      <c r="D70" s="112" t="str">
        <f t="shared" si="0"/>
        <v>8754036192</v>
      </c>
      <c r="E70" s="104">
        <v>3</v>
      </c>
      <c r="F70" s="105" t="str">
        <f t="shared" ca="1" si="1"/>
        <v>875</v>
      </c>
      <c r="G70" s="106"/>
      <c r="H70" s="107" t="str">
        <f t="shared" si="2"/>
        <v>4036192</v>
      </c>
      <c r="I70" s="108" t="str">
        <f t="shared" si="3"/>
        <v>4036192</v>
      </c>
      <c r="J70" s="104">
        <v>4</v>
      </c>
      <c r="K70" s="151" t="str">
        <f t="shared" si="4"/>
        <v>4,036</v>
      </c>
      <c r="L70" s="106"/>
      <c r="M70" s="150"/>
      <c r="N70" s="110">
        <v>60</v>
      </c>
      <c r="O70" s="150">
        <f t="shared" ca="1" si="5"/>
        <v>875</v>
      </c>
      <c r="P70" s="150">
        <f t="shared" si="6"/>
        <v>4036</v>
      </c>
      <c r="Q70" s="152">
        <f t="shared" si="7"/>
        <v>3531500</v>
      </c>
      <c r="R70" s="112" t="s">
        <v>1453</v>
      </c>
      <c r="S70" s="111">
        <v>875</v>
      </c>
      <c r="T70" s="112" t="s">
        <v>1442</v>
      </c>
      <c r="U70" s="163">
        <v>4036</v>
      </c>
    </row>
    <row r="71" spans="1:21">
      <c r="A71" s="197" t="s">
        <v>1647</v>
      </c>
      <c r="B71" s="197" t="s">
        <v>1747</v>
      </c>
      <c r="C71" s="13"/>
      <c r="F71" s="14"/>
      <c r="H71" s="18"/>
      <c r="I71" s="12"/>
      <c r="K71" s="19" t="e">
        <f t="shared" si="4"/>
        <v>#VALUE!</v>
      </c>
      <c r="L71" s="200"/>
    </row>
    <row r="72" spans="1:21">
      <c r="A72" s="197" t="s">
        <v>1648</v>
      </c>
      <c r="B72" s="197" t="s">
        <v>1748</v>
      </c>
      <c r="C72" s="13"/>
      <c r="F72" s="14"/>
      <c r="H72" s="18"/>
      <c r="I72" s="12"/>
      <c r="K72" s="19" t="e">
        <f t="shared" si="4"/>
        <v>#VALUE!</v>
      </c>
      <c r="L72" s="200"/>
    </row>
    <row r="73" spans="1:21">
      <c r="A73" s="197" t="s">
        <v>1649</v>
      </c>
      <c r="B73" s="197" t="s">
        <v>1749</v>
      </c>
      <c r="C73" s="13"/>
      <c r="F73" s="14"/>
      <c r="H73" s="18"/>
      <c r="I73" s="12"/>
      <c r="K73" s="19" t="e">
        <f t="shared" si="4"/>
        <v>#VALUE!</v>
      </c>
      <c r="L73" s="200"/>
    </row>
    <row r="74" spans="1:21">
      <c r="A74" s="197" t="s">
        <v>1650</v>
      </c>
      <c r="B74" s="197" t="s">
        <v>1750</v>
      </c>
      <c r="C74" s="13"/>
      <c r="F74" s="14"/>
      <c r="H74" s="18"/>
      <c r="I74" s="12"/>
      <c r="K74" s="19" t="e">
        <f t="shared" si="4"/>
        <v>#VALUE!</v>
      </c>
      <c r="L74" s="200"/>
    </row>
    <row r="75" spans="1:21">
      <c r="A75" s="197" t="s">
        <v>1651</v>
      </c>
      <c r="B75" s="197" t="s">
        <v>1751</v>
      </c>
      <c r="C75" s="13"/>
      <c r="F75" s="14"/>
      <c r="H75" s="18"/>
      <c r="I75" s="12"/>
      <c r="K75" s="19" t="e">
        <f t="shared" ref="K75:K106" si="8">IF(J75=1,L75,FIXED(LEFTB(I75,J75),0))</f>
        <v>#VALUE!</v>
      </c>
      <c r="L75" s="200"/>
    </row>
    <row r="76" spans="1:21">
      <c r="A76" s="197" t="s">
        <v>1652</v>
      </c>
      <c r="B76" s="197" t="s">
        <v>1752</v>
      </c>
      <c r="C76" s="13"/>
      <c r="F76" s="14"/>
      <c r="H76" s="18"/>
      <c r="I76" s="12"/>
      <c r="K76" s="19" t="e">
        <f t="shared" si="8"/>
        <v>#VALUE!</v>
      </c>
      <c r="L76" s="200"/>
    </row>
    <row r="77" spans="1:21">
      <c r="A77" s="197" t="s">
        <v>1653</v>
      </c>
      <c r="B77" s="197" t="s">
        <v>1753</v>
      </c>
      <c r="C77" s="13"/>
      <c r="F77" s="14"/>
      <c r="H77" s="18"/>
      <c r="I77" s="12"/>
      <c r="K77" s="19" t="e">
        <f t="shared" si="8"/>
        <v>#VALUE!</v>
      </c>
      <c r="L77" s="200"/>
    </row>
    <row r="78" spans="1:21">
      <c r="A78" s="197" t="s">
        <v>1654</v>
      </c>
      <c r="B78" s="197" t="s">
        <v>1754</v>
      </c>
      <c r="C78" s="13"/>
      <c r="F78" s="14"/>
      <c r="H78" s="18"/>
      <c r="I78" s="12"/>
      <c r="K78" s="19" t="e">
        <f t="shared" si="8"/>
        <v>#VALUE!</v>
      </c>
      <c r="L78" s="200"/>
    </row>
    <row r="79" spans="1:21">
      <c r="A79" s="197" t="s">
        <v>1655</v>
      </c>
      <c r="B79" s="197" t="s">
        <v>1755</v>
      </c>
      <c r="C79" s="13"/>
      <c r="F79" s="14"/>
      <c r="H79" s="18"/>
      <c r="I79" s="12"/>
      <c r="K79" s="19" t="e">
        <f t="shared" si="8"/>
        <v>#VALUE!</v>
      </c>
      <c r="L79" s="200"/>
    </row>
    <row r="80" spans="1:21">
      <c r="A80" s="197" t="s">
        <v>1656</v>
      </c>
      <c r="B80" s="197" t="s">
        <v>1756</v>
      </c>
      <c r="C80" s="13"/>
      <c r="F80" s="14"/>
      <c r="H80" s="18"/>
      <c r="I80" s="12"/>
      <c r="K80" s="19" t="e">
        <f t="shared" si="8"/>
        <v>#VALUE!</v>
      </c>
      <c r="L80" s="200"/>
    </row>
    <row r="81" spans="1:12">
      <c r="A81" s="197" t="s">
        <v>1657</v>
      </c>
      <c r="B81" s="197" t="s">
        <v>1757</v>
      </c>
      <c r="C81" s="13"/>
      <c r="F81" s="14"/>
      <c r="H81" s="18"/>
      <c r="I81" s="12"/>
      <c r="K81" s="19" t="e">
        <f t="shared" si="8"/>
        <v>#VALUE!</v>
      </c>
      <c r="L81" s="200"/>
    </row>
    <row r="82" spans="1:12">
      <c r="A82" s="197" t="s">
        <v>1658</v>
      </c>
      <c r="B82" s="197" t="s">
        <v>1758</v>
      </c>
      <c r="C82" s="13"/>
      <c r="F82" s="14"/>
      <c r="H82" s="18"/>
      <c r="I82" s="12"/>
      <c r="K82" s="19" t="e">
        <f t="shared" si="8"/>
        <v>#VALUE!</v>
      </c>
      <c r="L82" s="200"/>
    </row>
    <row r="83" spans="1:12">
      <c r="A83" s="197" t="s">
        <v>1659</v>
      </c>
      <c r="B83" s="197" t="s">
        <v>1759</v>
      </c>
      <c r="C83" s="13"/>
      <c r="F83" s="14"/>
      <c r="H83" s="18"/>
      <c r="I83" s="12"/>
      <c r="K83" s="19" t="e">
        <f t="shared" si="8"/>
        <v>#VALUE!</v>
      </c>
      <c r="L83" s="200"/>
    </row>
    <row r="84" spans="1:12">
      <c r="A84" s="197" t="s">
        <v>1660</v>
      </c>
      <c r="B84" s="197" t="s">
        <v>1760</v>
      </c>
      <c r="C84" s="13"/>
      <c r="F84" s="14"/>
      <c r="H84" s="18"/>
      <c r="I84" s="12"/>
      <c r="K84" s="19" t="e">
        <f t="shared" si="8"/>
        <v>#VALUE!</v>
      </c>
      <c r="L84" s="200"/>
    </row>
    <row r="85" spans="1:12">
      <c r="A85" s="197" t="s">
        <v>1661</v>
      </c>
      <c r="B85" s="197" t="s">
        <v>1761</v>
      </c>
      <c r="C85" s="13"/>
      <c r="F85" s="14"/>
      <c r="H85" s="18"/>
      <c r="I85" s="12"/>
      <c r="K85" s="19" t="e">
        <f t="shared" si="8"/>
        <v>#VALUE!</v>
      </c>
      <c r="L85" s="200"/>
    </row>
    <row r="86" spans="1:12">
      <c r="A86" s="197" t="s">
        <v>1662</v>
      </c>
      <c r="B86" s="197" t="s">
        <v>1762</v>
      </c>
      <c r="C86" s="13"/>
      <c r="F86" s="14"/>
      <c r="H86" s="18"/>
      <c r="I86" s="12"/>
      <c r="K86" s="19" t="e">
        <f t="shared" si="8"/>
        <v>#VALUE!</v>
      </c>
      <c r="L86" s="200"/>
    </row>
    <row r="87" spans="1:12">
      <c r="A87" s="197" t="s">
        <v>1663</v>
      </c>
      <c r="B87" s="197" t="s">
        <v>1763</v>
      </c>
      <c r="C87" s="13"/>
      <c r="F87" s="14"/>
      <c r="H87" s="18"/>
      <c r="I87" s="12"/>
      <c r="K87" s="19" t="e">
        <f t="shared" si="8"/>
        <v>#VALUE!</v>
      </c>
      <c r="L87" s="200"/>
    </row>
    <row r="88" spans="1:12">
      <c r="A88" s="197" t="s">
        <v>1664</v>
      </c>
      <c r="B88" s="197" t="s">
        <v>1764</v>
      </c>
      <c r="C88" s="13"/>
      <c r="F88" s="14"/>
      <c r="H88" s="18"/>
      <c r="I88" s="12"/>
      <c r="K88" s="19" t="e">
        <f t="shared" si="8"/>
        <v>#VALUE!</v>
      </c>
      <c r="L88" s="200"/>
    </row>
    <row r="89" spans="1:12">
      <c r="A89" s="197" t="s">
        <v>1665</v>
      </c>
      <c r="B89" s="197" t="s">
        <v>1765</v>
      </c>
      <c r="C89" s="13"/>
      <c r="F89" s="14"/>
      <c r="H89" s="18"/>
      <c r="I89" s="12"/>
      <c r="K89" s="19" t="e">
        <f t="shared" si="8"/>
        <v>#VALUE!</v>
      </c>
      <c r="L89" s="200"/>
    </row>
    <row r="90" spans="1:12">
      <c r="A90" s="197" t="s">
        <v>1666</v>
      </c>
      <c r="B90" s="197" t="s">
        <v>1766</v>
      </c>
      <c r="C90" s="13"/>
      <c r="F90" s="14"/>
      <c r="H90" s="18"/>
      <c r="I90" s="12"/>
      <c r="K90" s="19" t="e">
        <f t="shared" si="8"/>
        <v>#VALUE!</v>
      </c>
      <c r="L90" s="200"/>
    </row>
    <row r="91" spans="1:12">
      <c r="A91" s="197" t="s">
        <v>1667</v>
      </c>
      <c r="B91" s="197" t="s">
        <v>1767</v>
      </c>
      <c r="C91" s="13"/>
      <c r="F91" s="14"/>
      <c r="H91" s="18"/>
      <c r="I91" s="12"/>
      <c r="K91" s="19" t="e">
        <f t="shared" si="8"/>
        <v>#VALUE!</v>
      </c>
      <c r="L91" s="200"/>
    </row>
    <row r="92" spans="1:12">
      <c r="A92" s="197" t="s">
        <v>1668</v>
      </c>
      <c r="B92" s="197" t="s">
        <v>1768</v>
      </c>
      <c r="C92" s="13"/>
      <c r="F92" s="14"/>
      <c r="H92" s="18"/>
      <c r="I92" s="12"/>
      <c r="K92" s="19" t="e">
        <f t="shared" si="8"/>
        <v>#VALUE!</v>
      </c>
      <c r="L92" s="200"/>
    </row>
    <row r="93" spans="1:12">
      <c r="A93" s="197" t="s">
        <v>1669</v>
      </c>
      <c r="B93" s="197" t="s">
        <v>1769</v>
      </c>
      <c r="C93" s="13"/>
      <c r="F93" s="14"/>
      <c r="H93" s="18"/>
      <c r="I93" s="12"/>
      <c r="K93" s="19" t="e">
        <f t="shared" si="8"/>
        <v>#VALUE!</v>
      </c>
      <c r="L93" s="200"/>
    </row>
    <row r="94" spans="1:12">
      <c r="A94" s="197" t="s">
        <v>1670</v>
      </c>
      <c r="B94" s="197" t="s">
        <v>1770</v>
      </c>
      <c r="C94" s="13"/>
      <c r="F94" s="14"/>
      <c r="H94" s="18"/>
      <c r="I94" s="12"/>
      <c r="K94" s="19" t="e">
        <f t="shared" si="8"/>
        <v>#VALUE!</v>
      </c>
      <c r="L94" s="200"/>
    </row>
    <row r="95" spans="1:12">
      <c r="A95" s="197" t="s">
        <v>1671</v>
      </c>
      <c r="B95" s="197" t="s">
        <v>1771</v>
      </c>
      <c r="C95" s="13"/>
      <c r="F95" s="14"/>
      <c r="H95" s="18"/>
      <c r="I95" s="12"/>
      <c r="K95" s="19" t="e">
        <f t="shared" si="8"/>
        <v>#VALUE!</v>
      </c>
      <c r="L95" s="200"/>
    </row>
    <row r="96" spans="1:12">
      <c r="A96" s="197" t="s">
        <v>1672</v>
      </c>
      <c r="B96" s="197" t="s">
        <v>1772</v>
      </c>
      <c r="C96" s="13"/>
      <c r="F96" s="14"/>
      <c r="H96" s="18"/>
      <c r="I96" s="12"/>
      <c r="K96" s="19" t="e">
        <f t="shared" si="8"/>
        <v>#VALUE!</v>
      </c>
      <c r="L96" s="200"/>
    </row>
    <row r="97" spans="1:12">
      <c r="A97" s="197" t="s">
        <v>1673</v>
      </c>
      <c r="B97" s="197" t="s">
        <v>1773</v>
      </c>
      <c r="C97" s="13"/>
      <c r="F97" s="14"/>
      <c r="H97" s="18"/>
      <c r="I97" s="12"/>
      <c r="K97" s="19" t="e">
        <f t="shared" si="8"/>
        <v>#VALUE!</v>
      </c>
      <c r="L97" s="200"/>
    </row>
    <row r="98" spans="1:12">
      <c r="A98" s="197" t="s">
        <v>1674</v>
      </c>
      <c r="B98" s="197" t="s">
        <v>1774</v>
      </c>
      <c r="C98" s="13"/>
      <c r="F98" s="14"/>
      <c r="H98" s="18"/>
      <c r="I98" s="12"/>
      <c r="K98" s="19" t="e">
        <f t="shared" si="8"/>
        <v>#VALUE!</v>
      </c>
      <c r="L98" s="200"/>
    </row>
    <row r="99" spans="1:12">
      <c r="A99" s="197" t="s">
        <v>1675</v>
      </c>
      <c r="B99" s="197" t="s">
        <v>1775</v>
      </c>
      <c r="C99" s="13"/>
      <c r="F99" s="14"/>
      <c r="H99" s="18"/>
      <c r="I99" s="12"/>
      <c r="K99" s="19" t="e">
        <f t="shared" si="8"/>
        <v>#VALUE!</v>
      </c>
      <c r="L99" s="200"/>
    </row>
    <row r="100" spans="1:12">
      <c r="A100" s="197" t="s">
        <v>1676</v>
      </c>
      <c r="B100" s="197" t="s">
        <v>1776</v>
      </c>
      <c r="C100" s="13"/>
      <c r="F100" s="14"/>
      <c r="H100" s="18"/>
      <c r="I100" s="12"/>
      <c r="K100" s="19" t="e">
        <f t="shared" si="8"/>
        <v>#VALUE!</v>
      </c>
      <c r="L100" s="200"/>
    </row>
    <row r="101" spans="1:12">
      <c r="A101" s="197" t="s">
        <v>1677</v>
      </c>
      <c r="B101" s="197" t="s">
        <v>1777</v>
      </c>
      <c r="C101" s="13"/>
      <c r="F101" s="14"/>
      <c r="H101" s="18"/>
      <c r="I101" s="12"/>
      <c r="K101" s="19" t="e">
        <f t="shared" si="8"/>
        <v>#VALUE!</v>
      </c>
      <c r="L101" s="200"/>
    </row>
    <row r="102" spans="1:12">
      <c r="A102" s="197" t="s">
        <v>1678</v>
      </c>
      <c r="B102" s="197" t="s">
        <v>1778</v>
      </c>
      <c r="C102" s="13"/>
      <c r="F102" s="14"/>
      <c r="H102" s="18"/>
      <c r="I102" s="12"/>
      <c r="K102" s="19" t="e">
        <f t="shared" si="8"/>
        <v>#VALUE!</v>
      </c>
      <c r="L102" s="200"/>
    </row>
    <row r="103" spans="1:12">
      <c r="A103" s="197" t="s">
        <v>1679</v>
      </c>
      <c r="B103" s="197" t="s">
        <v>1779</v>
      </c>
      <c r="C103" s="13"/>
      <c r="F103" s="14"/>
      <c r="H103" s="18"/>
      <c r="I103" s="12"/>
      <c r="K103" s="19" t="e">
        <f t="shared" si="8"/>
        <v>#VALUE!</v>
      </c>
      <c r="L103" s="200"/>
    </row>
    <row r="104" spans="1:12">
      <c r="A104" s="197" t="s">
        <v>1680</v>
      </c>
      <c r="B104" s="197" t="s">
        <v>1780</v>
      </c>
      <c r="C104" s="13"/>
      <c r="F104" s="14"/>
      <c r="H104" s="18"/>
      <c r="I104" s="12"/>
      <c r="K104" s="19" t="e">
        <f t="shared" si="8"/>
        <v>#VALUE!</v>
      </c>
      <c r="L104" s="200"/>
    </row>
    <row r="105" spans="1:12">
      <c r="A105" s="197" t="s">
        <v>1681</v>
      </c>
      <c r="B105" s="197" t="s">
        <v>1781</v>
      </c>
      <c r="C105" s="13"/>
      <c r="F105" s="14"/>
      <c r="H105" s="18"/>
      <c r="I105" s="12"/>
      <c r="K105" s="19" t="e">
        <f t="shared" si="8"/>
        <v>#VALUE!</v>
      </c>
      <c r="L105" s="200"/>
    </row>
    <row r="106" spans="1:12">
      <c r="A106" s="197" t="s">
        <v>1682</v>
      </c>
      <c r="B106" s="197" t="s">
        <v>1782</v>
      </c>
      <c r="C106" s="13"/>
      <c r="F106" s="14"/>
      <c r="H106" s="18"/>
      <c r="I106" s="12"/>
      <c r="K106" s="19" t="e">
        <f t="shared" si="8"/>
        <v>#VALUE!</v>
      </c>
      <c r="L106" s="200"/>
    </row>
    <row r="107" spans="1:12">
      <c r="A107" s="197" t="s">
        <v>1683</v>
      </c>
      <c r="B107" s="197" t="s">
        <v>1783</v>
      </c>
      <c r="C107" s="13"/>
      <c r="F107" s="14"/>
      <c r="H107" s="18"/>
      <c r="I107" s="12"/>
      <c r="K107" s="19" t="e">
        <f>IF(J107=1,L107,FIXED(LEFTB(I107,J107),0))</f>
        <v>#VALUE!</v>
      </c>
      <c r="L107" s="200"/>
    </row>
    <row r="108" spans="1:12">
      <c r="A108" s="197" t="s">
        <v>1684</v>
      </c>
      <c r="B108" s="197" t="s">
        <v>1784</v>
      </c>
      <c r="C108" s="13"/>
      <c r="F108" s="14"/>
      <c r="H108" s="18"/>
      <c r="I108" s="12"/>
      <c r="K108" s="19" t="e">
        <f>IF(J108=1,L108,FIXED(LEFTB(I108,J108),0))</f>
        <v>#VALUE!</v>
      </c>
      <c r="L108" s="200"/>
    </row>
    <row r="109" spans="1:12">
      <c r="A109" s="197" t="s">
        <v>1685</v>
      </c>
      <c r="B109" s="197" t="s">
        <v>1785</v>
      </c>
      <c r="C109" s="13"/>
      <c r="F109" s="14"/>
      <c r="H109" s="18"/>
      <c r="I109" s="12"/>
      <c r="K109" s="19" t="e">
        <f>IF(J109=1,L109,FIXED(LEFTB(I109,J109),0))</f>
        <v>#VALUE!</v>
      </c>
      <c r="L109" s="200"/>
    </row>
    <row r="110" spans="1:12">
      <c r="A110" s="197" t="s">
        <v>1686</v>
      </c>
      <c r="B110" s="197" t="s">
        <v>1786</v>
      </c>
      <c r="C110" s="13"/>
      <c r="F110" s="14"/>
      <c r="H110" s="18"/>
      <c r="I110" s="12"/>
      <c r="K110" s="19" t="e">
        <f>IF(J110=1,L110,FIXED(LEFTB(I110,J110),0))</f>
        <v>#VALUE!</v>
      </c>
      <c r="L110" s="201"/>
    </row>
    <row r="111" spans="1:12">
      <c r="A111" s="197"/>
      <c r="B111" s="197"/>
      <c r="L111" s="202"/>
    </row>
    <row r="112" spans="1:12">
      <c r="A112" s="197"/>
      <c r="B112" s="197"/>
    </row>
  </sheetData>
  <sheetProtection sheet="1" objects="1" scenarios="1"/>
  <mergeCells count="1">
    <mergeCell ref="C1:Q1"/>
  </mergeCells>
  <phoneticPr fontId="6"/>
  <conditionalFormatting sqref="H11:I110 D10:D11 K11:K110">
    <cfRule type="expression" dxfId="2" priority="3" stopIfTrue="1">
      <formula>MOD($A10,5)=0</formula>
    </cfRule>
  </conditionalFormatting>
  <conditionalFormatting sqref="H11:I70 D11 K11:K70">
    <cfRule type="expression" dxfId="1" priority="2" stopIfTrue="1">
      <formula>MOD($A11,5)=0</formula>
    </cfRule>
  </conditionalFormatting>
  <conditionalFormatting sqref="H11:I70 D11 K11:K70">
    <cfRule type="expression" dxfId="0" priority="1" stopIfTrue="1">
      <formula>MOD($A11,5)=0</formula>
    </cfRule>
  </conditionalFormatting>
  <dataValidations count="1">
    <dataValidation imeMode="off" allowBlank="1" showInputMessage="1" showErrorMessage="1" sqref="Q2:Q3"/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契約情報</vt:lpstr>
      <vt:lpstr>×確認</vt:lpstr>
      <vt:lpstr>÷確認</vt:lpstr>
      <vt:lpstr>見確認</vt:lpstr>
      <vt:lpstr>見暗確認</vt:lpstr>
      <vt:lpstr>実行メニュー</vt:lpstr>
      <vt:lpstr>かけ算問題</vt:lpstr>
      <vt:lpstr>わり算問題</vt:lpstr>
      <vt:lpstr>みとり算問題</vt:lpstr>
      <vt:lpstr>みとり暗算問題</vt:lpstr>
      <vt:lpstr>解答</vt:lpstr>
      <vt:lpstr>かけ算問題!Print_Area</vt:lpstr>
      <vt:lpstr>みとり暗算問題!Print_Area</vt:lpstr>
      <vt:lpstr>みとり算問題!Print_Area</vt:lpstr>
      <vt:lpstr>わり算問題!Print_Area</vt:lpstr>
      <vt:lpstr>解答!Print_Area</vt:lpstr>
    </vt:vector>
  </TitlesOfParts>
  <Company>EHIME ISK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孝広</dc:creator>
  <cp:lastModifiedBy>takahiro</cp:lastModifiedBy>
  <cp:lastPrinted>2017-08-11T08:29:43Z</cp:lastPrinted>
  <dcterms:created xsi:type="dcterms:W3CDTF">2001-12-26T00:28:01Z</dcterms:created>
  <dcterms:modified xsi:type="dcterms:W3CDTF">2017-08-11T08:37:53Z</dcterms:modified>
</cp:coreProperties>
</file>